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SERELIO_2022\2_Technique\203_Formulaire_pour_les_devis\"/>
    </mc:Choice>
  </mc:AlternateContent>
  <xr:revisionPtr revIDLastSave="0" documentId="13_ncr:1_{783E0CD1-B88D-4107-8BBD-58FC6B7422BC}" xr6:coauthVersionLast="47" xr6:coauthVersionMax="47" xr10:uidLastSave="{00000000-0000-0000-0000-000000000000}"/>
  <workbookProtection workbookAlgorithmName="SHA-512" workbookHashValue="8pEY7x+dTCo9JvzUXglIfQtRFNk7vJYFOwr70+PDKqEyMCJB4+nifw+wqTl1CmjUG0dITcLGnLMQQRfbmhoUoQ==" workbookSaltValue="nuDwwWv/VvplDhBPQuVAwQ==" workbookSpinCount="100000" lockStructure="1"/>
  <bookViews>
    <workbookView xWindow="-120" yWindow="-120" windowWidth="29040" windowHeight="15720" xr2:uid="{00000000-000D-0000-FFFF-FFFF00000000}"/>
  </bookViews>
  <sheets>
    <sheet name="CAHIER DES CHARGES" sheetId="1" r:id="rId1"/>
  </sheets>
  <definedNames>
    <definedName name="_xlnm.Print_Titles" localSheetId="0">'CAHIER DES CHARGES'!$13:$15</definedName>
    <definedName name="_xlnm.Print_Area" localSheetId="0">'CAHIER DES CHARGES'!$B$1:$L$88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26" i="1" l="1"/>
  <c r="K26" i="1"/>
  <c r="K40" i="1"/>
  <c r="L40" i="1"/>
  <c r="L71" i="1"/>
  <c r="K71" i="1"/>
  <c r="K62" i="1"/>
  <c r="K63" i="1"/>
  <c r="J28" i="1" l="1"/>
  <c r="D5" i="1"/>
  <c r="L18" i="1" l="1"/>
  <c r="K18" i="1"/>
  <c r="K59" i="1"/>
  <c r="L59" i="1"/>
  <c r="K54" i="1"/>
  <c r="L54" i="1"/>
  <c r="K34" i="1"/>
  <c r="L34" i="1"/>
  <c r="L24" i="1"/>
  <c r="K24" i="1"/>
  <c r="K39" i="1"/>
  <c r="K61" i="1"/>
  <c r="L53" i="1"/>
  <c r="K53" i="1"/>
  <c r="L52" i="1"/>
  <c r="K52" i="1"/>
  <c r="L51" i="1"/>
  <c r="K51" i="1"/>
  <c r="L50" i="1"/>
  <c r="K50" i="1"/>
  <c r="L49" i="1"/>
  <c r="K49" i="1"/>
  <c r="L48" i="1"/>
  <c r="K48" i="1"/>
  <c r="K30" i="1"/>
  <c r="K17" i="1"/>
  <c r="K22" i="1"/>
  <c r="L79" i="1"/>
  <c r="L78" i="1"/>
  <c r="L77" i="1"/>
  <c r="L75" i="1"/>
  <c r="L74" i="1"/>
  <c r="L73" i="1"/>
  <c r="L39" i="1"/>
  <c r="L38" i="1"/>
  <c r="L37" i="1"/>
  <c r="L36" i="1"/>
  <c r="L35" i="1"/>
  <c r="L33" i="1"/>
  <c r="L32" i="1"/>
  <c r="L31" i="1"/>
  <c r="L30" i="1"/>
  <c r="L29" i="1"/>
  <c r="L28" i="1"/>
  <c r="L20" i="1"/>
  <c r="L19" i="1"/>
  <c r="L17" i="1"/>
  <c r="L70" i="1"/>
  <c r="L69" i="1"/>
  <c r="L67" i="1"/>
  <c r="L65" i="1"/>
  <c r="L64" i="1"/>
  <c r="L63" i="1"/>
  <c r="L62" i="1"/>
  <c r="L61" i="1"/>
  <c r="L43" i="1"/>
  <c r="L44" i="1"/>
  <c r="L45" i="1"/>
  <c r="L46" i="1"/>
  <c r="L47" i="1"/>
  <c r="L55" i="1"/>
  <c r="L56" i="1"/>
  <c r="L57" i="1"/>
  <c r="L58" i="1"/>
  <c r="L42" i="1"/>
  <c r="L23" i="1"/>
  <c r="L25" i="1"/>
  <c r="L22" i="1"/>
  <c r="K79" i="1"/>
  <c r="K78" i="1"/>
  <c r="K20" i="1"/>
  <c r="K19" i="1"/>
  <c r="K69" i="1"/>
  <c r="K64" i="1"/>
  <c r="K58" i="1"/>
  <c r="K57" i="1"/>
  <c r="K56" i="1"/>
  <c r="K55" i="1"/>
  <c r="K47" i="1"/>
  <c r="K46" i="1"/>
  <c r="K45" i="1"/>
  <c r="K44" i="1"/>
  <c r="K43" i="1"/>
  <c r="K42" i="1"/>
  <c r="K25" i="1"/>
  <c r="K23" i="1"/>
  <c r="J65" i="1"/>
  <c r="K65" i="1" s="1"/>
  <c r="J67" i="1"/>
  <c r="K67" i="1" s="1"/>
  <c r="J70" i="1"/>
  <c r="K70" i="1" s="1"/>
  <c r="K28" i="1"/>
  <c r="K29" i="1"/>
  <c r="J31" i="1"/>
  <c r="K31" i="1" s="1"/>
  <c r="J32" i="1"/>
  <c r="K32" i="1" s="1"/>
  <c r="K33" i="1"/>
  <c r="J35" i="1"/>
  <c r="K35" i="1" s="1"/>
  <c r="J36" i="1"/>
  <c r="K36" i="1" s="1"/>
  <c r="K37" i="1"/>
  <c r="K38" i="1"/>
  <c r="K73" i="1"/>
  <c r="K74" i="1"/>
  <c r="K75" i="1"/>
  <c r="K77" i="1"/>
  <c r="K81" i="1" l="1"/>
  <c r="K82" i="1"/>
  <c r="K84" i="1" l="1"/>
  <c r="K83" i="1"/>
</calcChain>
</file>

<file path=xl/sharedStrings.xml><?xml version="1.0" encoding="utf-8"?>
<sst xmlns="http://schemas.openxmlformats.org/spreadsheetml/2006/main" count="311" uniqueCount="208">
  <si>
    <t>Type d'appareil</t>
  </si>
  <si>
    <t>Fréquence d'utilisation</t>
  </si>
  <si>
    <t>Consommation annuelle moyenne</t>
  </si>
  <si>
    <t>Froid</t>
  </si>
  <si>
    <t>Frigo combi 250 litres, label A+</t>
  </si>
  <si>
    <t>Frigo combi 250 litres, label C</t>
  </si>
  <si>
    <t>Conditionnement d'air</t>
  </si>
  <si>
    <t>Loisir</t>
  </si>
  <si>
    <t>TV tube cathodique en service</t>
  </si>
  <si>
    <t>TV tube cathodique en veille</t>
  </si>
  <si>
    <t>TV LCD en service</t>
  </si>
  <si>
    <t>TV LCD en veille</t>
  </si>
  <si>
    <t>TV plasma en service</t>
  </si>
  <si>
    <t>Ordinateur écran cathodique en service</t>
  </si>
  <si>
    <t>Ordinateur écran cathodique en veille</t>
  </si>
  <si>
    <t>Ordinateur écran plat en veille</t>
  </si>
  <si>
    <t>Entretien du linge</t>
  </si>
  <si>
    <t>Machine à laver AAA (coton 60°C)</t>
  </si>
  <si>
    <t>Machine à laver C (coton 60°C)</t>
  </si>
  <si>
    <t>Sèche linge C</t>
  </si>
  <si>
    <t>Fer à repasser</t>
  </si>
  <si>
    <t>Machine à coudre</t>
  </si>
  <si>
    <t>Aspirateur</t>
  </si>
  <si>
    <t>Rasoir électrique</t>
  </si>
  <si>
    <t>Sèche cheveux</t>
  </si>
  <si>
    <t>Eclairage</t>
  </si>
  <si>
    <t>Lampe basse consommation</t>
  </si>
  <si>
    <t>Halogène</t>
  </si>
  <si>
    <t>Cuisine</t>
  </si>
  <si>
    <t>Cuisinière</t>
  </si>
  <si>
    <t>Four classique</t>
  </si>
  <si>
    <t>Four micro-ondes</t>
  </si>
  <si>
    <t>Friteuse</t>
  </si>
  <si>
    <t>Grille-viande</t>
  </si>
  <si>
    <t>Cafetière</t>
  </si>
  <si>
    <t>Gaufrier</t>
  </si>
  <si>
    <t>Grille-pain</t>
  </si>
  <si>
    <t>Mixer</t>
  </si>
  <si>
    <t>Hotte</t>
  </si>
  <si>
    <t>Lave-vaisselle</t>
  </si>
  <si>
    <t>Chauffage</t>
  </si>
  <si>
    <t>Circulateur de chauffage central permanent</t>
  </si>
  <si>
    <t>Circulateur de chauffage central non permanent</t>
  </si>
  <si>
    <t>Appoint électrique</t>
  </si>
  <si>
    <t>Divers</t>
  </si>
  <si>
    <t>Radio-réveil</t>
  </si>
  <si>
    <t xml:space="preserve">Période d'utilisation </t>
  </si>
  <si>
    <t>365 jours</t>
  </si>
  <si>
    <t>en continu</t>
  </si>
  <si>
    <t>500 kWh</t>
  </si>
  <si>
    <t>60 jours</t>
  </si>
  <si>
    <t>335 jours</t>
  </si>
  <si>
    <t>de 3W</t>
  </si>
  <si>
    <t>240 jours</t>
  </si>
  <si>
    <t>Ordinateur écran plat</t>
  </si>
  <si>
    <t>48 semaines</t>
  </si>
  <si>
    <t>4 cycles/semaine</t>
  </si>
  <si>
    <t>32 semaines</t>
  </si>
  <si>
    <t>2 fois/semaine</t>
  </si>
  <si>
    <t>5 minutes/jour</t>
  </si>
  <si>
    <t>30 minutes/jour</t>
  </si>
  <si>
    <t xml:space="preserve">335 jours </t>
  </si>
  <si>
    <t>Ampoule incandescence</t>
  </si>
  <si>
    <t>15 jours</t>
  </si>
  <si>
    <t>10 min/semaine</t>
  </si>
  <si>
    <t>40 min/jour</t>
  </si>
  <si>
    <t>5 fois/semaine</t>
  </si>
  <si>
    <t>30 min/jour</t>
  </si>
  <si>
    <t>Nombre d'heure par jour de fonctionnement</t>
  </si>
  <si>
    <t>Entretien de l'habitat</t>
  </si>
  <si>
    <t>Salle de bain</t>
  </si>
  <si>
    <t>Pour les machines, insérer la puissance en nombre de cycle et le nombre de cycle par jour.</t>
  </si>
  <si>
    <t>201 kWh*</t>
  </si>
  <si>
    <t>Ces consommations sont des consommations moyennes évaluées sur la base de puissances réelles moyennes, et non sur des puissances mesurées sur place.</t>
  </si>
  <si>
    <t>* Pour le réfrigérateur, la puissance utilisée varie au cours de la journée. Les données reprises pour l'évaluation de la consommation énergétique sont celles qui figurent sur la fiche technique de l'appareil.</t>
  </si>
  <si>
    <t>** Pour le lave-linge, la puissance varie au cours du cycle. Les données reprises pour l'évaluation de la consommation énergétique sont celles qui figurent sur la fiche technique de l'appareil.</t>
  </si>
  <si>
    <t>Autres</t>
  </si>
  <si>
    <t>Puissance instantanée</t>
  </si>
  <si>
    <t>CALCUL DU CAHIER DES CHARGES - ELECTROMENAGER</t>
  </si>
  <si>
    <t>DONNEES GENERALES</t>
  </si>
  <si>
    <t>VOS DONNEES POUR UNE JOURNEE</t>
  </si>
  <si>
    <t>Congélateur</t>
  </si>
  <si>
    <t>Prises</t>
  </si>
  <si>
    <t>TV LED de 123cm en service</t>
  </si>
  <si>
    <t>75 W</t>
  </si>
  <si>
    <t>TV Ultra HD de 123cm en service</t>
  </si>
  <si>
    <t>69 W</t>
  </si>
  <si>
    <t>TV Oled de 139cm en service</t>
  </si>
  <si>
    <t>99 W</t>
  </si>
  <si>
    <t>0,5 W</t>
  </si>
  <si>
    <t>Nombre de cycle par semaine</t>
  </si>
  <si>
    <t>Boulloire</t>
  </si>
  <si>
    <t>Home cinéma</t>
  </si>
  <si>
    <t>200 W</t>
  </si>
  <si>
    <t>Box internet</t>
  </si>
  <si>
    <t>W</t>
  </si>
  <si>
    <t>kWh/an</t>
  </si>
  <si>
    <t>kWh/jour</t>
  </si>
  <si>
    <t>Puissance des appareils</t>
  </si>
  <si>
    <t>Puissance de l'appareil</t>
  </si>
  <si>
    <t>Consommation quotidienne</t>
  </si>
  <si>
    <t>960 kWh</t>
  </si>
  <si>
    <t>162 kWh</t>
  </si>
  <si>
    <t>de 150 à 200 W</t>
  </si>
  <si>
    <t>de 200 à 350 W</t>
  </si>
  <si>
    <t>de 2600 à 4000 W</t>
  </si>
  <si>
    <t>de 8000 à 10000 W</t>
  </si>
  <si>
    <t>de 2000 à 2500 W</t>
  </si>
  <si>
    <t>de 1000 à 1500 W</t>
  </si>
  <si>
    <t>de 1500 à 2000 W</t>
  </si>
  <si>
    <t>1000 W</t>
  </si>
  <si>
    <t>de 500 à 1000 W</t>
  </si>
  <si>
    <t>de 300 à 1200 W</t>
  </si>
  <si>
    <t>de 800 à 1200 W</t>
  </si>
  <si>
    <t>de 100 à 150 W</t>
  </si>
  <si>
    <t>de 70 à 150 W</t>
  </si>
  <si>
    <t>de 1200 W</t>
  </si>
  <si>
    <t>de 80 à 100 W</t>
  </si>
  <si>
    <t>de 4 à 10 W</t>
  </si>
  <si>
    <t>de 90 à 250 W</t>
  </si>
  <si>
    <t>de 260 à 350 W</t>
  </si>
  <si>
    <t>de 3 W</t>
  </si>
  <si>
    <t>de 100 à 120 W</t>
  </si>
  <si>
    <t>de 40 à 60 W</t>
  </si>
  <si>
    <t>de 70 à 80 W</t>
  </si>
  <si>
    <t>25 W</t>
  </si>
  <si>
    <t>de 2000 à 2200 W</t>
  </si>
  <si>
    <t>de 2500 à 3000 W</t>
  </si>
  <si>
    <t>de 750 à 1100 W</t>
  </si>
  <si>
    <t>de 70 à 100 W</t>
  </si>
  <si>
    <t>de 650 à 800 W</t>
  </si>
  <si>
    <t>de 8 à 12 W</t>
  </si>
  <si>
    <t>de 300 à 600 W</t>
  </si>
  <si>
    <t>de 7 à 30 W</t>
  </si>
  <si>
    <t>de 100 à 200 W</t>
  </si>
  <si>
    <t>300 W</t>
  </si>
  <si>
    <t>de 1000 à 2000 W</t>
  </si>
  <si>
    <t>de 3 à 6 W</t>
  </si>
  <si>
    <t>5 h/jour</t>
  </si>
  <si>
    <t>35 min/jour</t>
  </si>
  <si>
    <t>1,5 h/semaine</t>
  </si>
  <si>
    <t>1 h/semaine</t>
  </si>
  <si>
    <t>10 min/jour</t>
  </si>
  <si>
    <t>1 h/jour</t>
  </si>
  <si>
    <t>4 h/jour</t>
  </si>
  <si>
    <t>2 h/jour</t>
  </si>
  <si>
    <t>5 h/semaine</t>
  </si>
  <si>
    <t>2 h/semaine</t>
  </si>
  <si>
    <t>3 h/jour</t>
  </si>
  <si>
    <t>6 h/jour</t>
  </si>
  <si>
    <t>928 kWh</t>
  </si>
  <si>
    <t>90 kWh</t>
  </si>
  <si>
    <t>84 kWh</t>
  </si>
  <si>
    <t>8 kWh</t>
  </si>
  <si>
    <t>42 kWh</t>
  </si>
  <si>
    <t>15 kWh</t>
  </si>
  <si>
    <t>5 kWh</t>
  </si>
  <si>
    <t>1 kWh</t>
  </si>
  <si>
    <t>25 kWh</t>
  </si>
  <si>
    <t>288 kWh</t>
  </si>
  <si>
    <t>121 kWh</t>
  </si>
  <si>
    <t>59 kWh</t>
  </si>
  <si>
    <t>242 kWh</t>
  </si>
  <si>
    <t>22 kWh</t>
  </si>
  <si>
    <t>402 kWh</t>
  </si>
  <si>
    <t>100 kWh</t>
  </si>
  <si>
    <t>4 kWh</t>
  </si>
  <si>
    <t>92 kWh</t>
  </si>
  <si>
    <t>132 kWh</t>
  </si>
  <si>
    <t>134 kWh</t>
  </si>
  <si>
    <t>106 kWh</t>
  </si>
  <si>
    <t>400 kWh</t>
  </si>
  <si>
    <t>72 kWh</t>
  </si>
  <si>
    <t>219 kWh</t>
  </si>
  <si>
    <t>0,9 kWh/cycle soit 173 kWh**</t>
  </si>
  <si>
    <t>1,35 kWh/cycle soit 259 kWh**</t>
  </si>
  <si>
    <t>3 kWh/cycle soit 192 kWh</t>
  </si>
  <si>
    <t>260 kWh</t>
  </si>
  <si>
    <t>70 kWh</t>
  </si>
  <si>
    <t>0,3 kWh</t>
  </si>
  <si>
    <t>11 kWh</t>
  </si>
  <si>
    <t>34 kWh</t>
  </si>
  <si>
    <t>151 kWh</t>
  </si>
  <si>
    <t>503 kWh</t>
  </si>
  <si>
    <t>180 kWh</t>
  </si>
  <si>
    <t>20 kWh</t>
  </si>
  <si>
    <t>Nombre d'appareil</t>
  </si>
  <si>
    <t>Les cellules en jaune sont à compléter soit le nombre, la puissance et le nombre d'heures par jour de fonctionnement de vos appareils consommateurs.</t>
  </si>
  <si>
    <t>Pour connaître les consommations exactes de vos appareils, se reporter à leur fiche technique.</t>
  </si>
  <si>
    <t xml:space="preserve">Les données générales sont données à titre indicatives. </t>
  </si>
  <si>
    <t>ESTMATION DE LA CONSOMMATION ANNUELLE</t>
  </si>
  <si>
    <t>CONSOMMATION JOURNALIERE ESTIMEE</t>
  </si>
  <si>
    <t>PUISSANCE INSTANTANEE ESTIMEE</t>
  </si>
  <si>
    <t>CONSOMMATION MOYENNE</t>
  </si>
  <si>
    <t>TV LED en veille</t>
  </si>
  <si>
    <t>TV plasma en veille</t>
  </si>
  <si>
    <t>TV Ultra HD en veille</t>
  </si>
  <si>
    <t>TV Oled en veille</t>
  </si>
  <si>
    <t>CONSOMMATION ENERGETIQUE ET BILAN DE PUISSANCE</t>
  </si>
  <si>
    <t>47W par litre d'eau</t>
  </si>
  <si>
    <t>858 kWh</t>
  </si>
  <si>
    <t>Chauffe eau par personne (50 litres)</t>
  </si>
  <si>
    <t>Pompe à eau</t>
  </si>
  <si>
    <t>de 1000 W</t>
  </si>
  <si>
    <t>365 kWh</t>
  </si>
  <si>
    <t>50 litres/ personne/jour</t>
  </si>
  <si>
    <t>Ventilateur</t>
  </si>
  <si>
    <t>de 10 à 120W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</si>
</sst>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_-* #,##0\ _€_-;\-* #,##0\ _€_-;_-* &quot;-&quot;??\ _€_-;_-@_-"/>
  </numFmts>
  <fonts count="11" x14ac:knownFonts="1">
    <font>
      <sz val="10"/>
      <name val="Arial"/>
    </font>
    <font>
      <sz val="10"/>
      <name val="Arial"/>
    </font>
    <font>
      <sz val="11"/>
      <name val="Calibri"/>
      <family val="2"/>
    </font>
    <font>
      <sz val="8"/>
      <name val="Arial"/>
      <family val="2"/>
    </font>
    <font>
      <b/>
      <sz val="11"/>
      <name val="Calibri"/>
      <family val="2"/>
    </font>
    <font>
      <b/>
      <i/>
      <sz val="11"/>
      <name val="Calibri"/>
      <family val="2"/>
    </font>
    <font>
      <b/>
      <sz val="11"/>
      <color indexed="8"/>
      <name val="Calibri"/>
      <family val="2"/>
    </font>
    <font>
      <b/>
      <sz val="18"/>
      <name val="Calibri"/>
      <family val="2"/>
    </font>
    <font>
      <sz val="14"/>
      <color indexed="8"/>
      <name val="Calibri"/>
      <family val="2"/>
    </font>
    <font>
      <i/>
      <sz val="11"/>
      <color indexed="8"/>
      <name val="Calibri"/>
      <family val="2"/>
    </font>
    <font>
      <i/>
      <sz val="10"/>
      <name val="Arial"/>
      <family val="2"/>
    </font>
  </fonts>
  <fills count="6">
    <fill>
      <patternFill patternType="none"/>
    </fill>
    <fill>
      <patternFill patternType="gray125"/>
    </fill>
    <fill>
      <patternFill patternType="solid">
        <fgColor indexed="43"/>
        <bgColor indexed="64"/>
      </patternFill>
    </fill>
    <fill>
      <patternFill patternType="solid">
        <fgColor indexed="51"/>
        <bgColor indexed="64"/>
      </patternFill>
    </fill>
    <fill>
      <patternFill patternType="solid">
        <fgColor theme="0" tint="-0.14999847407452621"/>
        <bgColor indexed="64"/>
      </patternFill>
    </fill>
    <fill>
      <patternFill patternType="solid">
        <fgColor theme="0" tint="-0.49998474074526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499984740745262"/>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164" fontId="1" fillId="0" borderId="0" applyFont="0" applyFill="0" applyBorder="0" applyAlignment="0" applyProtection="0"/>
  </cellStyleXfs>
  <cellXfs count="97">
    <xf numFmtId="0" fontId="0" fillId="0" borderId="0" xfId="0"/>
    <xf numFmtId="0" fontId="2" fillId="2" borderId="1" xfId="0" applyFont="1" applyFill="1" applyBorder="1" applyAlignment="1" applyProtection="1">
      <alignment horizontal="center" vertical="center" wrapText="1"/>
      <protection locked="0"/>
    </xf>
    <xf numFmtId="2" fontId="2" fillId="2" borderId="1" xfId="0" applyNumberFormat="1" applyFont="1" applyFill="1" applyBorder="1" applyAlignment="1" applyProtection="1">
      <alignment horizontal="center" vertical="center" wrapText="1"/>
      <protection locked="0"/>
    </xf>
    <xf numFmtId="2" fontId="2" fillId="2" borderId="2" xfId="0" applyNumberFormat="1" applyFont="1" applyFill="1" applyBorder="1" applyAlignment="1" applyProtection="1">
      <alignment horizontal="center" vertical="center" wrapText="1"/>
      <protection locked="0"/>
    </xf>
    <xf numFmtId="2" fontId="2" fillId="4" borderId="1" xfId="0" applyNumberFormat="1"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wrapText="1"/>
      <protection locked="0"/>
    </xf>
    <xf numFmtId="0" fontId="2" fillId="4" borderId="2" xfId="0" applyFont="1" applyFill="1" applyBorder="1" applyAlignment="1" applyProtection="1">
      <alignment horizontal="center" vertical="center" wrapText="1"/>
      <protection locked="0"/>
    </xf>
    <xf numFmtId="164" fontId="2" fillId="2" borderId="2" xfId="1" applyFont="1" applyFill="1" applyBorder="1" applyAlignment="1" applyProtection="1">
      <alignment horizontal="left" vertical="center" wrapText="1" indent="1"/>
      <protection locked="0"/>
    </xf>
    <xf numFmtId="164" fontId="2" fillId="2" borderId="1" xfId="1" applyFont="1" applyFill="1" applyBorder="1" applyAlignment="1" applyProtection="1">
      <alignment horizontal="left" vertical="center" wrapText="1" indent="1"/>
      <protection locked="0"/>
    </xf>
    <xf numFmtId="0" fontId="2" fillId="0" borderId="0" xfId="0" applyFont="1" applyAlignment="1">
      <alignment vertical="center" wrapText="1"/>
    </xf>
    <xf numFmtId="0" fontId="7" fillId="0" borderId="0" xfId="0" applyFont="1" applyAlignment="1">
      <alignment vertical="center"/>
    </xf>
    <xf numFmtId="0" fontId="2" fillId="0" borderId="0" xfId="0" applyFont="1" applyAlignment="1">
      <alignment horizontal="center" vertical="center" wrapText="1"/>
    </xf>
    <xf numFmtId="0" fontId="2" fillId="0" borderId="0" xfId="0" applyFont="1" applyAlignment="1">
      <alignment horizontal="left" vertical="center" wrapText="1" indent="1"/>
    </xf>
    <xf numFmtId="2" fontId="2" fillId="0" borderId="0" xfId="0" applyNumberFormat="1" applyFont="1" applyAlignment="1">
      <alignment horizontal="left" vertical="center" wrapText="1" indent="1"/>
    </xf>
    <xf numFmtId="14" fontId="8" fillId="0" borderId="0" xfId="0" applyNumberFormat="1" applyFont="1" applyAlignment="1">
      <alignment horizontal="left" vertical="center" shrinkToFit="1"/>
    </xf>
    <xf numFmtId="0" fontId="9" fillId="0" borderId="0" xfId="0" applyFont="1" applyAlignment="1">
      <alignment vertical="center"/>
    </xf>
    <xf numFmtId="0" fontId="10" fillId="0" borderId="0" xfId="0" applyFont="1" applyAlignment="1">
      <alignment vertical="center"/>
    </xf>
    <xf numFmtId="0" fontId="10" fillId="0" borderId="0" xfId="0" applyFont="1" applyAlignment="1">
      <alignment horizontal="left" vertical="center" indent="1"/>
    </xf>
    <xf numFmtId="2" fontId="10" fillId="0" borderId="0" xfId="0" applyNumberFormat="1" applyFont="1" applyAlignment="1">
      <alignment horizontal="left" vertical="center" indent="1"/>
    </xf>
    <xf numFmtId="0" fontId="9" fillId="0" borderId="0" xfId="0" applyFont="1" applyAlignment="1">
      <alignment vertical="center" wrapText="1"/>
    </xf>
    <xf numFmtId="0" fontId="0" fillId="5" borderId="0" xfId="0" applyFill="1" applyAlignment="1">
      <alignment vertical="center"/>
    </xf>
    <xf numFmtId="0" fontId="4" fillId="4" borderId="0" xfId="0" applyFont="1" applyFill="1" applyAlignment="1">
      <alignment horizontal="center" vertical="center" wrapText="1"/>
    </xf>
    <xf numFmtId="0" fontId="4" fillId="4" borderId="0" xfId="0" applyFont="1" applyFill="1" applyAlignment="1">
      <alignment horizontal="left" vertical="center" wrapText="1" indent="1"/>
    </xf>
    <xf numFmtId="0" fontId="4" fillId="3" borderId="3" xfId="0" applyFont="1" applyFill="1" applyBorder="1" applyAlignment="1">
      <alignment horizontal="left" vertical="center" wrapText="1" indent="1"/>
    </xf>
    <xf numFmtId="164" fontId="4" fillId="3" borderId="3" xfId="1" applyFont="1" applyFill="1" applyBorder="1" applyAlignment="1" applyProtection="1">
      <alignment horizontal="left" vertical="center" wrapText="1" indent="1"/>
    </xf>
    <xf numFmtId="0" fontId="4" fillId="3" borderId="3" xfId="0" applyFont="1" applyFill="1" applyBorder="1" applyAlignment="1">
      <alignment vertical="center" wrapText="1"/>
    </xf>
    <xf numFmtId="0" fontId="4" fillId="0" borderId="0" xfId="0" applyFont="1" applyAlignment="1">
      <alignment horizontal="center" vertical="center" wrapText="1"/>
    </xf>
    <xf numFmtId="0" fontId="2" fillId="0" borderId="1" xfId="0" applyFont="1" applyBorder="1" applyAlignment="1">
      <alignment horizontal="left" vertical="center" wrapText="1" indent="1"/>
    </xf>
    <xf numFmtId="164" fontId="2" fillId="0" borderId="1" xfId="1" applyFont="1" applyBorder="1" applyAlignment="1" applyProtection="1">
      <alignment horizontal="left" vertical="center" wrapText="1" indent="1"/>
    </xf>
    <xf numFmtId="2" fontId="4" fillId="3" borderId="3" xfId="0" applyNumberFormat="1" applyFont="1" applyFill="1" applyBorder="1" applyAlignment="1">
      <alignment horizontal="left" vertical="center" wrapText="1" indent="1"/>
    </xf>
    <xf numFmtId="0" fontId="2" fillId="0" borderId="2" xfId="0" applyFont="1" applyBorder="1" applyAlignment="1">
      <alignment horizontal="left" vertical="center" wrapText="1" indent="1"/>
    </xf>
    <xf numFmtId="164" fontId="2" fillId="0" borderId="2" xfId="1" applyFont="1" applyBorder="1" applyAlignment="1" applyProtection="1">
      <alignment horizontal="left" vertical="center" wrapText="1" indent="1"/>
    </xf>
    <xf numFmtId="164" fontId="2" fillId="0" borderId="0" xfId="1" applyFont="1" applyAlignment="1" applyProtection="1">
      <alignment horizontal="left" vertical="center" wrapText="1" indent="1"/>
    </xf>
    <xf numFmtId="164" fontId="2" fillId="0" borderId="0" xfId="1" applyFont="1" applyAlignment="1" applyProtection="1">
      <alignment vertical="center" wrapText="1"/>
    </xf>
    <xf numFmtId="164" fontId="4" fillId="3" borderId="0" xfId="1" applyFont="1" applyFill="1" applyBorder="1" applyAlignment="1" applyProtection="1">
      <alignment vertical="center" wrapText="1"/>
    </xf>
    <xf numFmtId="164" fontId="4" fillId="3" borderId="0" xfId="1" applyFont="1" applyFill="1" applyBorder="1" applyAlignment="1" applyProtection="1">
      <alignment horizontal="left" vertical="center" wrapText="1" indent="1"/>
    </xf>
    <xf numFmtId="165" fontId="4" fillId="3" borderId="0" xfId="1" applyNumberFormat="1" applyFont="1" applyFill="1" applyBorder="1" applyAlignment="1" applyProtection="1">
      <alignment vertical="center" wrapText="1"/>
    </xf>
    <xf numFmtId="0" fontId="5" fillId="0" borderId="0" xfId="0" applyFont="1" applyAlignment="1">
      <alignment vertical="center"/>
    </xf>
    <xf numFmtId="0" fontId="4" fillId="0" borderId="0" xfId="0" applyFont="1" applyAlignment="1">
      <alignment vertical="center" wrapText="1"/>
    </xf>
    <xf numFmtId="0" fontId="2" fillId="0" borderId="0" xfId="0" applyFont="1" applyAlignment="1">
      <alignment vertical="center"/>
    </xf>
    <xf numFmtId="0" fontId="4" fillId="4" borderId="4" xfId="0" applyFont="1" applyFill="1" applyBorder="1" applyAlignment="1">
      <alignment horizontal="center" vertical="center" wrapText="1"/>
    </xf>
    <xf numFmtId="2" fontId="4" fillId="4" borderId="4" xfId="0" applyNumberFormat="1" applyFont="1" applyFill="1" applyBorder="1" applyAlignment="1">
      <alignment horizontal="center" vertical="center" wrapText="1"/>
    </xf>
    <xf numFmtId="0" fontId="6" fillId="5" borderId="5" xfId="0" applyFont="1" applyFill="1" applyBorder="1" applyAlignment="1">
      <alignment vertical="center"/>
    </xf>
    <xf numFmtId="0" fontId="0" fillId="5" borderId="6" xfId="0" applyFill="1" applyBorder="1" applyAlignment="1">
      <alignment vertical="center"/>
    </xf>
    <xf numFmtId="0" fontId="0" fillId="5" borderId="7" xfId="0" applyFill="1" applyBorder="1" applyAlignment="1">
      <alignment vertical="center"/>
    </xf>
    <xf numFmtId="0" fontId="0" fillId="5" borderId="6" xfId="0" applyFill="1" applyBorder="1" applyAlignment="1">
      <alignment horizontal="left" vertical="center" indent="1"/>
    </xf>
    <xf numFmtId="2" fontId="0" fillId="5" borderId="6" xfId="0" applyNumberFormat="1" applyFill="1" applyBorder="1" applyAlignment="1">
      <alignment horizontal="left" vertical="center" indent="1"/>
    </xf>
    <xf numFmtId="0" fontId="6" fillId="5" borderId="8" xfId="0" applyFont="1" applyFill="1" applyBorder="1" applyAlignment="1">
      <alignment vertical="center" wrapText="1"/>
    </xf>
    <xf numFmtId="0" fontId="4" fillId="4" borderId="9" xfId="0" applyFont="1" applyFill="1" applyBorder="1" applyAlignment="1">
      <alignment horizontal="center" vertical="top" wrapText="1"/>
    </xf>
    <xf numFmtId="0" fontId="4" fillId="4" borderId="10" xfId="0" applyFont="1" applyFill="1" applyBorder="1" applyAlignment="1">
      <alignment horizontal="center" vertical="top" wrapText="1"/>
    </xf>
    <xf numFmtId="0" fontId="4" fillId="4" borderId="11" xfId="0" applyFont="1" applyFill="1" applyBorder="1" applyAlignment="1">
      <alignment horizontal="center" vertical="top" wrapText="1"/>
    </xf>
    <xf numFmtId="0" fontId="4" fillId="4" borderId="12"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3" borderId="14" xfId="0" applyFont="1" applyFill="1" applyBorder="1" applyAlignment="1">
      <alignment vertical="center" wrapText="1"/>
    </xf>
    <xf numFmtId="0" fontId="4" fillId="3" borderId="15" xfId="0" applyFont="1" applyFill="1" applyBorder="1" applyAlignment="1">
      <alignment horizontal="left" vertical="center" wrapText="1" indent="1"/>
    </xf>
    <xf numFmtId="0" fontId="2" fillId="0" borderId="16" xfId="0" applyFont="1" applyBorder="1" applyAlignment="1">
      <alignment vertical="center" wrapText="1"/>
    </xf>
    <xf numFmtId="0" fontId="2" fillId="0" borderId="17" xfId="0" applyFont="1" applyBorder="1" applyAlignment="1">
      <alignment horizontal="left" vertical="center" wrapText="1" indent="1"/>
    </xf>
    <xf numFmtId="0" fontId="4" fillId="3" borderId="15" xfId="0" applyFont="1" applyFill="1" applyBorder="1" applyAlignment="1">
      <alignment vertical="center" wrapText="1"/>
    </xf>
    <xf numFmtId="0" fontId="2" fillId="0" borderId="18" xfId="0" applyFont="1" applyBorder="1" applyAlignment="1">
      <alignment vertical="center" wrapText="1"/>
    </xf>
    <xf numFmtId="0" fontId="2" fillId="0" borderId="19" xfId="0" applyFont="1" applyBorder="1" applyAlignment="1">
      <alignment horizontal="left" vertical="center" wrapText="1" indent="1"/>
    </xf>
    <xf numFmtId="0" fontId="2" fillId="0" borderId="20" xfId="0" applyFont="1" applyBorder="1" applyAlignment="1">
      <alignment vertical="center" wrapText="1"/>
    </xf>
    <xf numFmtId="0" fontId="2" fillId="0" borderId="21" xfId="0" applyFont="1" applyBorder="1" applyAlignment="1">
      <alignment horizontal="left" vertical="center" wrapText="1" indent="1"/>
    </xf>
    <xf numFmtId="0" fontId="2" fillId="0" borderId="22" xfId="0" applyFont="1" applyBorder="1" applyAlignment="1">
      <alignment horizontal="left" vertical="center" wrapText="1" indent="1"/>
    </xf>
    <xf numFmtId="2" fontId="4" fillId="4" borderId="10" xfId="0" applyNumberFormat="1" applyFont="1" applyFill="1" applyBorder="1" applyAlignment="1">
      <alignment horizontal="center" vertical="top" wrapText="1"/>
    </xf>
    <xf numFmtId="164" fontId="4" fillId="3" borderId="14" xfId="1" applyFont="1" applyFill="1" applyBorder="1" applyAlignment="1" applyProtection="1">
      <alignment vertical="center" wrapText="1"/>
    </xf>
    <xf numFmtId="164" fontId="4" fillId="3" borderId="15" xfId="1" applyFont="1" applyFill="1" applyBorder="1" applyAlignment="1" applyProtection="1">
      <alignment vertical="center" wrapText="1"/>
    </xf>
    <xf numFmtId="164" fontId="2" fillId="2" borderId="16" xfId="1" applyFont="1" applyFill="1" applyBorder="1" applyAlignment="1" applyProtection="1">
      <alignment horizontal="center" vertical="center" wrapText="1"/>
      <protection locked="0"/>
    </xf>
    <xf numFmtId="164" fontId="2" fillId="0" borderId="17" xfId="1" applyFont="1" applyBorder="1" applyAlignment="1" applyProtection="1">
      <alignment vertical="center" wrapText="1"/>
    </xf>
    <xf numFmtId="164" fontId="2" fillId="2" borderId="18" xfId="1" applyFont="1" applyFill="1" applyBorder="1" applyAlignment="1" applyProtection="1">
      <alignment horizontal="center" vertical="center" wrapText="1"/>
      <protection locked="0"/>
    </xf>
    <xf numFmtId="164" fontId="2" fillId="0" borderId="19" xfId="1" applyFont="1" applyBorder="1" applyAlignment="1" applyProtection="1">
      <alignment vertical="center" wrapText="1"/>
    </xf>
    <xf numFmtId="164" fontId="2" fillId="2" borderId="20" xfId="1" applyFont="1" applyFill="1" applyBorder="1" applyAlignment="1" applyProtection="1">
      <alignment horizontal="center" vertical="center" wrapText="1"/>
      <protection locked="0"/>
    </xf>
    <xf numFmtId="164" fontId="2" fillId="2" borderId="21" xfId="1" applyFont="1" applyFill="1" applyBorder="1" applyAlignment="1" applyProtection="1">
      <alignment horizontal="left" vertical="center" wrapText="1" indent="1"/>
      <protection locked="0"/>
    </xf>
    <xf numFmtId="0" fontId="2" fillId="4" borderId="21" xfId="0" applyFont="1" applyFill="1" applyBorder="1" applyAlignment="1" applyProtection="1">
      <alignment horizontal="center" vertical="center" wrapText="1"/>
      <protection locked="0"/>
    </xf>
    <xf numFmtId="2" fontId="2" fillId="2" borderId="21" xfId="0" applyNumberFormat="1" applyFont="1" applyFill="1" applyBorder="1" applyAlignment="1" applyProtection="1">
      <alignment horizontal="center" vertical="center" wrapText="1"/>
      <protection locked="0"/>
    </xf>
    <xf numFmtId="164" fontId="2" fillId="0" borderId="21" xfId="1" applyFont="1" applyBorder="1" applyAlignment="1" applyProtection="1">
      <alignment horizontal="left" vertical="center" wrapText="1" indent="1"/>
    </xf>
    <xf numFmtId="164" fontId="2" fillId="0" borderId="22" xfId="1" applyFont="1" applyBorder="1" applyAlignment="1" applyProtection="1">
      <alignment vertical="center" wrapText="1"/>
    </xf>
    <xf numFmtId="0" fontId="0" fillId="0" borderId="0" xfId="0" applyAlignment="1">
      <alignment vertical="center"/>
    </xf>
    <xf numFmtId="0" fontId="4" fillId="0" borderId="0" xfId="0" applyFont="1" applyAlignment="1">
      <alignment horizontal="left" vertical="center" wrapText="1" indent="1"/>
    </xf>
    <xf numFmtId="0" fontId="4" fillId="3" borderId="23" xfId="0" applyFont="1" applyFill="1" applyBorder="1" applyAlignment="1">
      <alignment vertical="center"/>
    </xf>
    <xf numFmtId="0" fontId="4" fillId="3" borderId="24" xfId="0" applyFont="1" applyFill="1" applyBorder="1" applyAlignment="1">
      <alignment horizontal="left" vertical="center" wrapText="1" indent="1"/>
    </xf>
    <xf numFmtId="164" fontId="4" fillId="3" borderId="24" xfId="1" applyFont="1" applyFill="1" applyBorder="1" applyAlignment="1" applyProtection="1">
      <alignment vertical="center" wrapText="1"/>
    </xf>
    <xf numFmtId="164" fontId="4" fillId="3" borderId="24" xfId="1" applyFont="1" applyFill="1" applyBorder="1" applyAlignment="1" applyProtection="1">
      <alignment horizontal="left" vertical="center" wrapText="1" indent="1"/>
    </xf>
    <xf numFmtId="0" fontId="4" fillId="3" borderId="24" xfId="0" applyFont="1" applyFill="1" applyBorder="1" applyAlignment="1">
      <alignment vertical="center" wrapText="1"/>
    </xf>
    <xf numFmtId="165" fontId="4" fillId="3" borderId="24" xfId="1" applyNumberFormat="1" applyFont="1" applyFill="1" applyBorder="1" applyAlignment="1" applyProtection="1">
      <alignment vertical="center" wrapText="1"/>
    </xf>
    <xf numFmtId="0" fontId="4" fillId="3" borderId="25" xfId="0" applyFont="1" applyFill="1" applyBorder="1" applyAlignment="1">
      <alignment vertical="center" wrapText="1"/>
    </xf>
    <xf numFmtId="0" fontId="4" fillId="3" borderId="26" xfId="0" applyFont="1" applyFill="1" applyBorder="1" applyAlignment="1">
      <alignment vertical="center"/>
    </xf>
    <xf numFmtId="0" fontId="4" fillId="3" borderId="0" xfId="0" applyFont="1" applyFill="1" applyAlignment="1">
      <alignment horizontal="left" vertical="center" wrapText="1" indent="1"/>
    </xf>
    <xf numFmtId="0" fontId="4" fillId="3" borderId="0" xfId="0" applyFont="1" applyFill="1" applyAlignment="1">
      <alignment vertical="center" wrapText="1"/>
    </xf>
    <xf numFmtId="165" fontId="4" fillId="3" borderId="0" xfId="0" applyNumberFormat="1" applyFont="1" applyFill="1" applyAlignment="1">
      <alignment vertical="center" wrapText="1"/>
    </xf>
    <xf numFmtId="0" fontId="4" fillId="3" borderId="27" xfId="0" applyFont="1" applyFill="1" applyBorder="1" applyAlignment="1">
      <alignment vertical="center" wrapText="1"/>
    </xf>
    <xf numFmtId="0" fontId="4" fillId="3" borderId="28" xfId="0" applyFont="1" applyFill="1" applyBorder="1" applyAlignment="1">
      <alignment vertical="center"/>
    </xf>
    <xf numFmtId="0" fontId="4" fillId="3" borderId="29" xfId="0" applyFont="1" applyFill="1" applyBorder="1" applyAlignment="1">
      <alignment horizontal="left" vertical="center" wrapText="1" indent="1"/>
    </xf>
    <xf numFmtId="164" fontId="4" fillId="3" borderId="29" xfId="1" applyFont="1" applyFill="1" applyBorder="1" applyAlignment="1" applyProtection="1">
      <alignment vertical="center" wrapText="1"/>
    </xf>
    <xf numFmtId="164" fontId="4" fillId="3" borderId="29" xfId="1" applyFont="1" applyFill="1" applyBorder="1" applyAlignment="1" applyProtection="1">
      <alignment horizontal="left" vertical="center" wrapText="1" indent="1"/>
    </xf>
    <xf numFmtId="0" fontId="4" fillId="3" borderId="29" xfId="0" applyFont="1" applyFill="1" applyBorder="1" applyAlignment="1">
      <alignment vertical="center" wrapText="1"/>
    </xf>
    <xf numFmtId="165" fontId="4" fillId="3" borderId="29" xfId="1" applyNumberFormat="1" applyFont="1" applyFill="1" applyBorder="1" applyAlignment="1" applyProtection="1">
      <alignment vertical="center" wrapText="1"/>
    </xf>
    <xf numFmtId="0" fontId="4" fillId="3" borderId="30" xfId="0" applyFont="1" applyFill="1" applyBorder="1" applyAlignment="1">
      <alignment vertical="center" wrapText="1"/>
    </xf>
  </cellXfs>
  <cellStyles count="2">
    <cellStyle name="Millier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762906</xdr:colOff>
      <xdr:row>7</xdr:row>
      <xdr:rowOff>190500</xdr:rowOff>
    </xdr:to>
    <xdr:pic>
      <xdr:nvPicPr>
        <xdr:cNvPr id="3" name="Image 2">
          <a:extLst>
            <a:ext uri="{FF2B5EF4-FFF2-40B4-BE49-F238E27FC236}">
              <a16:creationId xmlns:a16="http://schemas.microsoft.com/office/drawing/2014/main" id="{4753336D-6D35-D57F-162A-0338A3785A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19050"/>
          <a:ext cx="3048906" cy="19050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IH88"/>
  <sheetViews>
    <sheetView showGridLines="0" tabSelected="1" zoomScaleNormal="100" workbookViewId="0">
      <selection activeCell="J22" sqref="J22"/>
    </sheetView>
  </sheetViews>
  <sheetFormatPr baseColWidth="10" defaultRowHeight="20.100000000000001" customHeight="1" x14ac:dyDescent="0.2"/>
  <cols>
    <col min="1" max="1" width="4.5703125" style="9" customWidth="1"/>
    <col min="2" max="2" width="30" style="9" customWidth="1"/>
    <col min="3" max="3" width="18.42578125" style="9" customWidth="1"/>
    <col min="4" max="4" width="13.7109375" style="9" customWidth="1"/>
    <col min="5" max="5" width="17.7109375" style="9" customWidth="1"/>
    <col min="6" max="6" width="17.140625" style="9" customWidth="1"/>
    <col min="7" max="7" width="11.85546875" style="11" customWidth="1"/>
    <col min="8" max="8" width="11.42578125" style="12" bestFit="1" customWidth="1"/>
    <col min="9" max="9" width="11" style="9" bestFit="1" customWidth="1"/>
    <col min="10" max="10" width="15.7109375" style="9" bestFit="1" customWidth="1"/>
    <col min="11" max="11" width="14.42578125" style="13" bestFit="1" customWidth="1"/>
    <col min="12" max="12" width="11.5703125" style="9" bestFit="1" customWidth="1"/>
    <col min="13" max="14" width="11.42578125" style="9"/>
    <col min="15" max="15" width="16.42578125" style="9" customWidth="1"/>
    <col min="16" max="16384" width="11.42578125" style="9"/>
  </cols>
  <sheetData>
    <row r="2" spans="1:242" ht="20.100000000000001" customHeight="1" x14ac:dyDescent="0.2">
      <c r="D2" s="10" t="s">
        <v>78</v>
      </c>
    </row>
    <row r="3" spans="1:242" ht="20.100000000000001" customHeight="1" x14ac:dyDescent="0.2">
      <c r="D3" s="10" t="s">
        <v>198</v>
      </c>
    </row>
    <row r="5" spans="1:242" ht="20.100000000000001" customHeight="1" x14ac:dyDescent="0.2">
      <c r="D5" s="14">
        <f ca="1" xml:space="preserve"> TODAY()</f>
        <v>45912</v>
      </c>
    </row>
    <row r="9" spans="1:242" s="16" customFormat="1" ht="20.100000000000001" customHeight="1" x14ac:dyDescent="0.2">
      <c r="B9" s="15" t="s">
        <v>189</v>
      </c>
      <c r="G9" s="15"/>
      <c r="H9" s="17"/>
      <c r="K9" s="18"/>
      <c r="L9" s="19"/>
      <c r="O9" s="15"/>
      <c r="P9" s="15"/>
      <c r="Q9" s="15"/>
    </row>
    <row r="10" spans="1:242" s="16" customFormat="1" ht="20.100000000000001" customHeight="1" x14ac:dyDescent="0.2">
      <c r="B10" s="15" t="s">
        <v>188</v>
      </c>
      <c r="G10" s="15"/>
      <c r="H10" s="17"/>
      <c r="K10" s="18"/>
      <c r="L10" s="19"/>
      <c r="O10" s="15"/>
      <c r="P10" s="15"/>
      <c r="Q10" s="15"/>
    </row>
    <row r="11" spans="1:242" s="16" customFormat="1" ht="20.100000000000001" customHeight="1" x14ac:dyDescent="0.2">
      <c r="B11" s="15" t="s">
        <v>187</v>
      </c>
      <c r="G11" s="15"/>
      <c r="H11" s="17"/>
      <c r="K11" s="18"/>
      <c r="L11" s="19"/>
      <c r="O11" s="15"/>
      <c r="P11" s="15"/>
      <c r="Q11" s="15"/>
    </row>
    <row r="12" spans="1:242" s="16" customFormat="1" ht="20.100000000000001" customHeight="1" thickBot="1" x14ac:dyDescent="0.25">
      <c r="B12" s="15" t="s">
        <v>71</v>
      </c>
      <c r="G12" s="15"/>
      <c r="H12" s="17"/>
      <c r="K12" s="18"/>
      <c r="L12" s="19"/>
      <c r="O12" s="15"/>
      <c r="P12" s="15"/>
      <c r="Q12" s="15"/>
    </row>
    <row r="13" spans="1:242" s="20" customFormat="1" ht="39.950000000000003" customHeight="1" thickBot="1" x14ac:dyDescent="0.25">
      <c r="A13" s="76"/>
      <c r="B13" s="42" t="s">
        <v>79</v>
      </c>
      <c r="C13" s="43"/>
      <c r="D13" s="43"/>
      <c r="E13" s="43"/>
      <c r="F13" s="44"/>
      <c r="G13" s="42" t="s">
        <v>80</v>
      </c>
      <c r="H13" s="45"/>
      <c r="I13" s="43"/>
      <c r="J13" s="43"/>
      <c r="K13" s="46"/>
      <c r="L13" s="47"/>
      <c r="M13" s="76"/>
      <c r="N13" s="76"/>
      <c r="O13" s="15"/>
      <c r="P13" s="15"/>
      <c r="Q13" s="15"/>
      <c r="R13" s="76"/>
      <c r="S13" s="76"/>
      <c r="T13" s="76"/>
      <c r="U13" s="76"/>
      <c r="V13" s="76"/>
      <c r="W13" s="76"/>
      <c r="X13" s="76"/>
      <c r="Y13" s="76"/>
      <c r="Z13" s="76"/>
      <c r="AA13" s="76"/>
      <c r="AB13" s="76"/>
      <c r="AC13" s="76"/>
      <c r="AD13" s="76"/>
      <c r="AE13" s="76"/>
      <c r="AF13" s="76"/>
      <c r="AG13" s="76"/>
      <c r="AH13" s="76"/>
      <c r="AI13" s="76"/>
      <c r="AJ13" s="76"/>
      <c r="AK13" s="76"/>
      <c r="AL13" s="76"/>
      <c r="AM13" s="76"/>
      <c r="AN13" s="76"/>
      <c r="AO13" s="76"/>
      <c r="AP13" s="76"/>
      <c r="AQ13" s="76"/>
      <c r="AR13" s="76"/>
      <c r="AS13" s="76"/>
      <c r="AT13" s="76"/>
      <c r="AU13" s="76"/>
      <c r="AV13" s="76"/>
      <c r="AW13" s="76"/>
      <c r="AX13" s="76"/>
      <c r="AY13" s="76"/>
      <c r="AZ13" s="76"/>
      <c r="BA13" s="76"/>
      <c r="BB13" s="76"/>
      <c r="BC13" s="76"/>
      <c r="BD13" s="76"/>
      <c r="BE13" s="76"/>
      <c r="BF13" s="76"/>
      <c r="BG13" s="76"/>
      <c r="BH13" s="76"/>
      <c r="BI13" s="76"/>
      <c r="BJ13" s="76"/>
      <c r="BK13" s="76"/>
      <c r="BL13" s="76"/>
      <c r="BM13" s="76"/>
      <c r="BN13" s="76"/>
      <c r="BO13" s="76"/>
      <c r="BP13" s="76"/>
      <c r="BQ13" s="76"/>
      <c r="BR13" s="76"/>
      <c r="BS13" s="76"/>
      <c r="BT13" s="76"/>
      <c r="BU13" s="76"/>
      <c r="BV13" s="76"/>
      <c r="BW13" s="76"/>
      <c r="BX13" s="76"/>
      <c r="BY13" s="76"/>
      <c r="BZ13" s="76"/>
      <c r="CA13" s="76"/>
      <c r="CB13" s="76"/>
      <c r="CC13" s="76"/>
      <c r="CD13" s="76"/>
      <c r="CE13" s="76"/>
      <c r="CF13" s="76"/>
      <c r="CG13" s="76"/>
      <c r="CH13" s="76"/>
      <c r="CI13" s="76"/>
      <c r="CJ13" s="76"/>
      <c r="CK13" s="76"/>
      <c r="CL13" s="76"/>
      <c r="CM13" s="76"/>
      <c r="CN13" s="76"/>
      <c r="CO13" s="76"/>
      <c r="CP13" s="76"/>
      <c r="CQ13" s="76"/>
      <c r="CR13" s="76"/>
      <c r="CS13" s="76"/>
      <c r="CT13" s="76"/>
      <c r="CU13" s="76"/>
      <c r="CV13" s="76"/>
      <c r="CW13" s="76"/>
      <c r="CX13" s="76"/>
      <c r="CY13" s="76"/>
      <c r="CZ13" s="76"/>
      <c r="DA13" s="76"/>
      <c r="DB13" s="76"/>
      <c r="DC13" s="76"/>
      <c r="DD13" s="76"/>
      <c r="DE13" s="76"/>
      <c r="DF13" s="76"/>
      <c r="DG13" s="76"/>
      <c r="DH13" s="76"/>
      <c r="DI13" s="76"/>
      <c r="DJ13" s="76"/>
      <c r="DK13" s="76"/>
      <c r="DL13" s="76"/>
      <c r="DM13" s="76"/>
      <c r="DN13" s="76"/>
      <c r="DO13" s="76"/>
      <c r="DP13" s="76"/>
      <c r="DQ13" s="76"/>
      <c r="DR13" s="76"/>
      <c r="DS13" s="76"/>
      <c r="DT13" s="76"/>
      <c r="DU13" s="76"/>
      <c r="DV13" s="76"/>
      <c r="DW13" s="76"/>
      <c r="DX13" s="76"/>
      <c r="DY13" s="76"/>
      <c r="DZ13" s="76"/>
      <c r="EA13" s="76"/>
      <c r="EB13" s="76"/>
      <c r="EC13" s="76"/>
      <c r="ED13" s="76"/>
      <c r="EE13" s="76"/>
      <c r="EF13" s="76"/>
      <c r="EG13" s="76"/>
      <c r="EH13" s="76"/>
      <c r="EI13" s="76"/>
      <c r="EJ13" s="76"/>
      <c r="EK13" s="76"/>
      <c r="EL13" s="76"/>
      <c r="EM13" s="76"/>
      <c r="EN13" s="76"/>
      <c r="EO13" s="76"/>
      <c r="EP13" s="76"/>
      <c r="EQ13" s="76"/>
      <c r="ER13" s="76"/>
      <c r="ES13" s="76"/>
      <c r="ET13" s="76"/>
      <c r="EU13" s="76"/>
      <c r="EV13" s="76"/>
      <c r="EW13" s="76"/>
      <c r="EX13" s="76"/>
      <c r="EY13" s="76"/>
      <c r="EZ13" s="76"/>
      <c r="FA13" s="76"/>
      <c r="FB13" s="76"/>
      <c r="FC13" s="76"/>
      <c r="FD13" s="76"/>
      <c r="FE13" s="76"/>
      <c r="FF13" s="76"/>
      <c r="FG13" s="76"/>
      <c r="FH13" s="76"/>
      <c r="FI13" s="76"/>
      <c r="FJ13" s="76"/>
      <c r="FK13" s="76"/>
      <c r="FL13" s="76"/>
      <c r="FM13" s="76"/>
      <c r="FN13" s="76"/>
      <c r="FO13" s="76"/>
      <c r="FP13" s="76"/>
      <c r="FQ13" s="76"/>
      <c r="FR13" s="76"/>
      <c r="FS13" s="76"/>
      <c r="FT13" s="76"/>
      <c r="FU13" s="76"/>
      <c r="FV13" s="76"/>
      <c r="FW13" s="76"/>
      <c r="FX13" s="76"/>
      <c r="FY13" s="76"/>
      <c r="FZ13" s="76"/>
      <c r="GA13" s="76"/>
      <c r="GB13" s="76"/>
      <c r="GC13" s="76"/>
      <c r="GD13" s="76"/>
      <c r="GE13" s="76"/>
      <c r="GF13" s="76"/>
      <c r="GG13" s="76"/>
      <c r="GH13" s="76"/>
      <c r="GI13" s="76"/>
      <c r="GJ13" s="76"/>
      <c r="GK13" s="76"/>
      <c r="GL13" s="76"/>
      <c r="GM13" s="76"/>
      <c r="GN13" s="76"/>
      <c r="GO13" s="76"/>
      <c r="GP13" s="76"/>
      <c r="GQ13" s="76"/>
      <c r="GR13" s="76"/>
      <c r="GS13" s="76"/>
      <c r="GT13" s="76"/>
      <c r="GU13" s="76"/>
      <c r="GV13" s="76"/>
      <c r="GW13" s="76"/>
      <c r="GX13" s="76"/>
      <c r="GY13" s="76"/>
      <c r="GZ13" s="76"/>
      <c r="HA13" s="76"/>
      <c r="HB13" s="76"/>
      <c r="HC13" s="76"/>
      <c r="HD13" s="76"/>
      <c r="HE13" s="76"/>
      <c r="HF13" s="76"/>
      <c r="HG13" s="76"/>
      <c r="HH13" s="76"/>
      <c r="HI13" s="76"/>
      <c r="HJ13" s="76"/>
      <c r="HK13" s="76"/>
      <c r="HL13" s="76"/>
      <c r="HM13" s="76"/>
      <c r="HN13" s="76"/>
      <c r="HO13" s="76"/>
      <c r="HP13" s="76"/>
      <c r="HQ13" s="76"/>
      <c r="HR13" s="76"/>
      <c r="HS13" s="76"/>
      <c r="HT13" s="76"/>
      <c r="HU13" s="76"/>
      <c r="HV13" s="76"/>
      <c r="HW13" s="76"/>
      <c r="HX13" s="76"/>
      <c r="HY13" s="76"/>
      <c r="HZ13" s="76"/>
      <c r="IA13" s="76"/>
      <c r="IB13" s="76"/>
      <c r="IC13" s="76"/>
      <c r="ID13" s="76"/>
      <c r="IE13" s="76"/>
      <c r="IF13" s="76"/>
      <c r="IG13" s="76"/>
      <c r="IH13" s="76"/>
    </row>
    <row r="14" spans="1:242" s="21" customFormat="1" ht="45" x14ac:dyDescent="0.2">
      <c r="A14" s="26"/>
      <c r="B14" s="48" t="s">
        <v>0</v>
      </c>
      <c r="C14" s="49" t="s">
        <v>98</v>
      </c>
      <c r="D14" s="49" t="s">
        <v>46</v>
      </c>
      <c r="E14" s="49" t="s">
        <v>1</v>
      </c>
      <c r="F14" s="50" t="s">
        <v>2</v>
      </c>
      <c r="G14" s="48" t="s">
        <v>186</v>
      </c>
      <c r="H14" s="49" t="s">
        <v>99</v>
      </c>
      <c r="I14" s="49" t="s">
        <v>90</v>
      </c>
      <c r="J14" s="49" t="s">
        <v>68</v>
      </c>
      <c r="K14" s="63" t="s">
        <v>100</v>
      </c>
      <c r="L14" s="50" t="s">
        <v>77</v>
      </c>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c r="DA14" s="26"/>
      <c r="DB14" s="26"/>
      <c r="DC14" s="26"/>
      <c r="DD14" s="26"/>
      <c r="DE14" s="26"/>
      <c r="DF14" s="26"/>
      <c r="DG14" s="26"/>
      <c r="DH14" s="26"/>
      <c r="DI14" s="26"/>
      <c r="DJ14" s="26"/>
      <c r="DK14" s="26"/>
      <c r="DL14" s="26"/>
      <c r="DM14" s="26"/>
      <c r="DN14" s="26"/>
      <c r="DO14" s="26"/>
      <c r="DP14" s="26"/>
      <c r="DQ14" s="26"/>
      <c r="DR14" s="26"/>
      <c r="DS14" s="26"/>
      <c r="DT14" s="26"/>
      <c r="DU14" s="26"/>
      <c r="DV14" s="26"/>
      <c r="DW14" s="26"/>
      <c r="DX14" s="26"/>
      <c r="DY14" s="26"/>
      <c r="DZ14" s="26"/>
      <c r="EA14" s="26"/>
      <c r="EB14" s="26"/>
      <c r="EC14" s="26"/>
      <c r="ED14" s="26"/>
      <c r="EE14" s="26"/>
      <c r="EF14" s="26"/>
      <c r="EG14" s="26"/>
      <c r="EH14" s="26"/>
      <c r="EI14" s="26"/>
      <c r="EJ14" s="26"/>
      <c r="EK14" s="26"/>
      <c r="EL14" s="26"/>
      <c r="EM14" s="26"/>
      <c r="EN14" s="26"/>
      <c r="EO14" s="26"/>
      <c r="EP14" s="26"/>
      <c r="EQ14" s="26"/>
      <c r="ER14" s="26"/>
      <c r="ES14" s="26"/>
      <c r="ET14" s="26"/>
      <c r="EU14" s="26"/>
      <c r="EV14" s="26"/>
      <c r="EW14" s="26"/>
      <c r="EX14" s="26"/>
      <c r="EY14" s="26"/>
      <c r="EZ14" s="26"/>
      <c r="FA14" s="26"/>
      <c r="FB14" s="26"/>
      <c r="FC14" s="26"/>
      <c r="FD14" s="26"/>
      <c r="FE14" s="26"/>
      <c r="FF14" s="26"/>
      <c r="FG14" s="26"/>
      <c r="FH14" s="26"/>
      <c r="FI14" s="26"/>
      <c r="FJ14" s="26"/>
      <c r="FK14" s="26"/>
      <c r="FL14" s="26"/>
      <c r="FM14" s="26"/>
      <c r="FN14" s="26"/>
      <c r="FO14" s="26"/>
      <c r="FP14" s="26"/>
      <c r="FQ14" s="26"/>
      <c r="FR14" s="26"/>
      <c r="FS14" s="26"/>
      <c r="FT14" s="26"/>
      <c r="FU14" s="26"/>
      <c r="FV14" s="26"/>
      <c r="FW14" s="26"/>
      <c r="FX14" s="26"/>
      <c r="FY14" s="26"/>
      <c r="FZ14" s="26"/>
      <c r="GA14" s="26"/>
      <c r="GB14" s="26"/>
      <c r="GC14" s="26"/>
      <c r="GD14" s="26"/>
      <c r="GE14" s="26"/>
      <c r="GF14" s="26"/>
      <c r="GG14" s="26"/>
      <c r="GH14" s="26"/>
      <c r="GI14" s="26"/>
      <c r="GJ14" s="26"/>
      <c r="GK14" s="26"/>
      <c r="GL14" s="26"/>
      <c r="GM14" s="26"/>
      <c r="GN14" s="26"/>
      <c r="GO14" s="26"/>
      <c r="GP14" s="26"/>
      <c r="GQ14" s="26"/>
      <c r="GR14" s="26"/>
      <c r="GS14" s="26"/>
      <c r="GT14" s="26"/>
      <c r="GU14" s="26"/>
      <c r="GV14" s="26"/>
      <c r="GW14" s="26"/>
      <c r="GX14" s="26"/>
      <c r="GY14" s="26"/>
      <c r="GZ14" s="26"/>
      <c r="HA14" s="26"/>
      <c r="HB14" s="26"/>
      <c r="HC14" s="26"/>
      <c r="HD14" s="26"/>
      <c r="HE14" s="26"/>
      <c r="HF14" s="26"/>
      <c r="HG14" s="26"/>
      <c r="HH14" s="26"/>
      <c r="HI14" s="26"/>
      <c r="HJ14" s="26"/>
      <c r="HK14" s="26"/>
      <c r="HL14" s="26"/>
      <c r="HM14" s="26"/>
      <c r="HN14" s="26"/>
      <c r="HO14" s="26"/>
      <c r="HP14" s="26"/>
      <c r="HQ14" s="26"/>
      <c r="HR14" s="26"/>
      <c r="HS14" s="26"/>
      <c r="HT14" s="26"/>
      <c r="HU14" s="26"/>
      <c r="HV14" s="26"/>
      <c r="HW14" s="26"/>
      <c r="HX14" s="26"/>
      <c r="HY14" s="26"/>
      <c r="HZ14" s="26"/>
      <c r="IA14" s="26"/>
      <c r="IB14" s="26"/>
      <c r="IC14" s="26"/>
      <c r="ID14" s="26"/>
      <c r="IE14" s="26"/>
      <c r="IF14" s="26"/>
      <c r="IG14" s="26"/>
      <c r="IH14" s="26"/>
    </row>
    <row r="15" spans="1:242" s="22" customFormat="1" ht="20.100000000000001" customHeight="1" x14ac:dyDescent="0.2">
      <c r="A15" s="77"/>
      <c r="B15" s="51"/>
      <c r="C15" s="40" t="s">
        <v>95</v>
      </c>
      <c r="D15" s="40"/>
      <c r="E15" s="40"/>
      <c r="F15" s="52" t="s">
        <v>96</v>
      </c>
      <c r="G15" s="51"/>
      <c r="H15" s="40" t="s">
        <v>95</v>
      </c>
      <c r="I15" s="40"/>
      <c r="J15" s="40"/>
      <c r="K15" s="41" t="s">
        <v>97</v>
      </c>
      <c r="L15" s="52" t="s">
        <v>95</v>
      </c>
      <c r="M15" s="77"/>
      <c r="N15" s="77"/>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7"/>
      <c r="BG15" s="77"/>
      <c r="BH15" s="77"/>
      <c r="BI15" s="77"/>
      <c r="BJ15" s="77"/>
      <c r="BK15" s="77"/>
      <c r="BL15" s="77"/>
      <c r="BM15" s="77"/>
      <c r="BN15" s="77"/>
      <c r="BO15" s="77"/>
      <c r="BP15" s="77"/>
      <c r="BQ15" s="77"/>
      <c r="BR15" s="77"/>
      <c r="BS15" s="77"/>
      <c r="BT15" s="77"/>
      <c r="BU15" s="77"/>
      <c r="BV15" s="77"/>
      <c r="BW15" s="77"/>
      <c r="BX15" s="77"/>
      <c r="BY15" s="77"/>
      <c r="BZ15" s="77"/>
      <c r="CA15" s="77"/>
      <c r="CB15" s="77"/>
      <c r="CC15" s="77"/>
      <c r="CD15" s="77"/>
      <c r="CE15" s="77"/>
      <c r="CF15" s="77"/>
      <c r="CG15" s="77"/>
      <c r="CH15" s="77"/>
      <c r="CI15" s="77"/>
      <c r="CJ15" s="77"/>
      <c r="CK15" s="77"/>
      <c r="CL15" s="77"/>
      <c r="CM15" s="77"/>
      <c r="CN15" s="77"/>
      <c r="CO15" s="77"/>
      <c r="CP15" s="77"/>
      <c r="CQ15" s="77"/>
      <c r="CR15" s="77"/>
      <c r="CS15" s="77"/>
      <c r="CT15" s="77"/>
      <c r="CU15" s="77"/>
      <c r="CV15" s="77"/>
      <c r="CW15" s="77"/>
      <c r="CX15" s="77"/>
      <c r="CY15" s="77"/>
      <c r="CZ15" s="77"/>
      <c r="DA15" s="77"/>
      <c r="DB15" s="77"/>
      <c r="DC15" s="77"/>
      <c r="DD15" s="77"/>
      <c r="DE15" s="77"/>
      <c r="DF15" s="77"/>
      <c r="DG15" s="77"/>
      <c r="DH15" s="77"/>
      <c r="DI15" s="77"/>
      <c r="DJ15" s="77"/>
      <c r="DK15" s="77"/>
      <c r="DL15" s="77"/>
      <c r="DM15" s="77"/>
      <c r="DN15" s="77"/>
      <c r="DO15" s="77"/>
      <c r="DP15" s="77"/>
      <c r="DQ15" s="77"/>
      <c r="DR15" s="77"/>
      <c r="DS15" s="77"/>
      <c r="DT15" s="77"/>
      <c r="DU15" s="77"/>
      <c r="DV15" s="77"/>
      <c r="DW15" s="77"/>
      <c r="DX15" s="77"/>
      <c r="DY15" s="77"/>
      <c r="DZ15" s="77"/>
      <c r="EA15" s="77"/>
      <c r="EB15" s="77"/>
      <c r="EC15" s="77"/>
      <c r="ED15" s="77"/>
      <c r="EE15" s="77"/>
      <c r="EF15" s="77"/>
      <c r="EG15" s="77"/>
      <c r="EH15" s="77"/>
      <c r="EI15" s="77"/>
      <c r="EJ15" s="77"/>
      <c r="EK15" s="77"/>
      <c r="EL15" s="77"/>
      <c r="EM15" s="77"/>
      <c r="EN15" s="77"/>
      <c r="EO15" s="77"/>
      <c r="EP15" s="77"/>
      <c r="EQ15" s="77"/>
      <c r="ER15" s="77"/>
      <c r="ES15" s="77"/>
      <c r="ET15" s="77"/>
      <c r="EU15" s="77"/>
      <c r="EV15" s="77"/>
      <c r="EW15" s="77"/>
      <c r="EX15" s="77"/>
      <c r="EY15" s="77"/>
      <c r="EZ15" s="77"/>
      <c r="FA15" s="77"/>
      <c r="FB15" s="77"/>
      <c r="FC15" s="77"/>
      <c r="FD15" s="77"/>
      <c r="FE15" s="77"/>
      <c r="FF15" s="77"/>
      <c r="FG15" s="77"/>
      <c r="FH15" s="77"/>
      <c r="FI15" s="77"/>
      <c r="FJ15" s="77"/>
      <c r="FK15" s="77"/>
      <c r="FL15" s="77"/>
      <c r="FM15" s="77"/>
      <c r="FN15" s="77"/>
      <c r="FO15" s="77"/>
      <c r="FP15" s="77"/>
      <c r="FQ15" s="77"/>
      <c r="FR15" s="77"/>
      <c r="FS15" s="77"/>
      <c r="FT15" s="77"/>
      <c r="FU15" s="77"/>
      <c r="FV15" s="77"/>
      <c r="FW15" s="77"/>
      <c r="FX15" s="77"/>
      <c r="FY15" s="77"/>
      <c r="FZ15" s="77"/>
      <c r="GA15" s="77"/>
      <c r="GB15" s="77"/>
      <c r="GC15" s="77"/>
      <c r="GD15" s="77"/>
      <c r="GE15" s="77"/>
      <c r="GF15" s="77"/>
      <c r="GG15" s="77"/>
      <c r="GH15" s="77"/>
      <c r="GI15" s="77"/>
      <c r="GJ15" s="77"/>
      <c r="GK15" s="77"/>
      <c r="GL15" s="77"/>
      <c r="GM15" s="77"/>
      <c r="GN15" s="77"/>
      <c r="GO15" s="77"/>
      <c r="GP15" s="77"/>
      <c r="GQ15" s="77"/>
      <c r="GR15" s="77"/>
      <c r="GS15" s="77"/>
      <c r="GT15" s="77"/>
      <c r="GU15" s="77"/>
      <c r="GV15" s="77"/>
      <c r="GW15" s="77"/>
      <c r="GX15" s="77"/>
      <c r="GY15" s="77"/>
      <c r="GZ15" s="77"/>
      <c r="HA15" s="77"/>
      <c r="HB15" s="77"/>
      <c r="HC15" s="77"/>
      <c r="HD15" s="77"/>
      <c r="HE15" s="77"/>
      <c r="HF15" s="77"/>
      <c r="HG15" s="77"/>
      <c r="HH15" s="77"/>
      <c r="HI15" s="77"/>
      <c r="HJ15" s="77"/>
      <c r="HK15" s="77"/>
      <c r="HL15" s="77"/>
      <c r="HM15" s="77"/>
      <c r="HN15" s="77"/>
      <c r="HO15" s="77"/>
      <c r="HP15" s="77"/>
      <c r="HQ15" s="77"/>
      <c r="HR15" s="77"/>
      <c r="HS15" s="77"/>
      <c r="HT15" s="77"/>
      <c r="HU15" s="77"/>
      <c r="HV15" s="77"/>
      <c r="HW15" s="77"/>
      <c r="HX15" s="77"/>
      <c r="HY15" s="77"/>
      <c r="HZ15" s="77"/>
      <c r="IA15" s="77"/>
      <c r="IB15" s="77"/>
      <c r="IC15" s="77"/>
      <c r="ID15" s="77"/>
      <c r="IE15" s="77"/>
      <c r="IF15" s="77"/>
      <c r="IG15" s="77"/>
      <c r="IH15" s="77"/>
    </row>
    <row r="16" spans="1:242" s="26" customFormat="1" ht="20.100000000000001" customHeight="1" x14ac:dyDescent="0.2">
      <c r="B16" s="53" t="s">
        <v>25</v>
      </c>
      <c r="C16" s="23"/>
      <c r="D16" s="23"/>
      <c r="E16" s="23"/>
      <c r="F16" s="54"/>
      <c r="G16" s="64"/>
      <c r="H16" s="24"/>
      <c r="I16" s="25"/>
      <c r="J16" s="25"/>
      <c r="K16" s="24"/>
      <c r="L16" s="65"/>
    </row>
    <row r="17" spans="2:12" ht="20.100000000000001" customHeight="1" x14ac:dyDescent="0.2">
      <c r="B17" s="55" t="s">
        <v>26</v>
      </c>
      <c r="C17" s="27" t="s">
        <v>133</v>
      </c>
      <c r="D17" s="27" t="s">
        <v>61</v>
      </c>
      <c r="E17" s="27" t="s">
        <v>138</v>
      </c>
      <c r="F17" s="56" t="s">
        <v>181</v>
      </c>
      <c r="G17" s="66">
        <v>0</v>
      </c>
      <c r="H17" s="8">
        <v>5</v>
      </c>
      <c r="I17" s="5"/>
      <c r="J17" s="2">
        <v>2</v>
      </c>
      <c r="K17" s="28">
        <f>G17*H17*J17/1000</f>
        <v>0</v>
      </c>
      <c r="L17" s="67">
        <f>G17*H17</f>
        <v>0</v>
      </c>
    </row>
    <row r="18" spans="2:12" ht="20.100000000000001" customHeight="1" x14ac:dyDescent="0.2">
      <c r="B18" s="55" t="s">
        <v>26</v>
      </c>
      <c r="C18" s="27" t="s">
        <v>133</v>
      </c>
      <c r="D18" s="27" t="s">
        <v>61</v>
      </c>
      <c r="E18" s="27" t="s">
        <v>138</v>
      </c>
      <c r="F18" s="56" t="s">
        <v>181</v>
      </c>
      <c r="G18" s="66">
        <v>0</v>
      </c>
      <c r="H18" s="8">
        <v>20</v>
      </c>
      <c r="I18" s="5"/>
      <c r="J18" s="2">
        <v>2</v>
      </c>
      <c r="K18" s="28">
        <f>G18*H18*J18/1000</f>
        <v>0</v>
      </c>
      <c r="L18" s="67">
        <f t="shared" ref="L18" si="0">G18*H18</f>
        <v>0</v>
      </c>
    </row>
    <row r="19" spans="2:12" ht="20.100000000000001" customHeight="1" x14ac:dyDescent="0.2">
      <c r="B19" s="55" t="s">
        <v>62</v>
      </c>
      <c r="C19" s="27" t="s">
        <v>134</v>
      </c>
      <c r="D19" s="27" t="s">
        <v>51</v>
      </c>
      <c r="E19" s="27" t="s">
        <v>148</v>
      </c>
      <c r="F19" s="56" t="s">
        <v>182</v>
      </c>
      <c r="G19" s="66">
        <v>0</v>
      </c>
      <c r="H19" s="8">
        <v>100</v>
      </c>
      <c r="I19" s="5"/>
      <c r="J19" s="2">
        <v>3</v>
      </c>
      <c r="K19" s="28">
        <f>G19*H19*J19/1000</f>
        <v>0</v>
      </c>
      <c r="L19" s="67">
        <f>G19*H19</f>
        <v>0</v>
      </c>
    </row>
    <row r="20" spans="2:12" ht="20.100000000000001" customHeight="1" x14ac:dyDescent="0.2">
      <c r="B20" s="55" t="s">
        <v>27</v>
      </c>
      <c r="C20" s="27" t="s">
        <v>135</v>
      </c>
      <c r="D20" s="27" t="s">
        <v>51</v>
      </c>
      <c r="E20" s="27" t="s">
        <v>138</v>
      </c>
      <c r="F20" s="56" t="s">
        <v>183</v>
      </c>
      <c r="G20" s="66">
        <v>0</v>
      </c>
      <c r="H20" s="8">
        <v>300</v>
      </c>
      <c r="I20" s="5"/>
      <c r="J20" s="2">
        <v>5</v>
      </c>
      <c r="K20" s="28">
        <f>G20*H20*J20/1000</f>
        <v>0</v>
      </c>
      <c r="L20" s="67">
        <f>G20*H20</f>
        <v>0</v>
      </c>
    </row>
    <row r="21" spans="2:12" s="26" customFormat="1" ht="20.100000000000001" customHeight="1" x14ac:dyDescent="0.2">
      <c r="B21" s="53" t="s">
        <v>3</v>
      </c>
      <c r="C21" s="25"/>
      <c r="D21" s="25"/>
      <c r="E21" s="25"/>
      <c r="F21" s="57"/>
      <c r="G21" s="53"/>
      <c r="H21" s="23"/>
      <c r="I21" s="25"/>
      <c r="J21" s="25"/>
      <c r="K21" s="29"/>
      <c r="L21" s="57"/>
    </row>
    <row r="22" spans="2:12" ht="20.100000000000001" customHeight="1" x14ac:dyDescent="0.2">
      <c r="B22" s="58" t="s">
        <v>4</v>
      </c>
      <c r="C22" s="30" t="s">
        <v>103</v>
      </c>
      <c r="D22" s="30" t="s">
        <v>47</v>
      </c>
      <c r="E22" s="30" t="s">
        <v>48</v>
      </c>
      <c r="F22" s="59" t="s">
        <v>72</v>
      </c>
      <c r="G22" s="68">
        <v>0</v>
      </c>
      <c r="H22" s="7">
        <v>200</v>
      </c>
      <c r="I22" s="6"/>
      <c r="J22" s="3">
        <v>8</v>
      </c>
      <c r="K22" s="31">
        <f>G22*H22*J22/1000</f>
        <v>0</v>
      </c>
      <c r="L22" s="69">
        <f>G22*H22</f>
        <v>0</v>
      </c>
    </row>
    <row r="23" spans="2:12" ht="20.100000000000001" customHeight="1" x14ac:dyDescent="0.2">
      <c r="B23" s="55" t="s">
        <v>5</v>
      </c>
      <c r="C23" s="27" t="s">
        <v>104</v>
      </c>
      <c r="D23" s="27" t="s">
        <v>47</v>
      </c>
      <c r="E23" s="27" t="s">
        <v>48</v>
      </c>
      <c r="F23" s="56" t="s">
        <v>49</v>
      </c>
      <c r="G23" s="66">
        <v>0</v>
      </c>
      <c r="H23" s="8">
        <v>350</v>
      </c>
      <c r="I23" s="5"/>
      <c r="J23" s="2">
        <v>8</v>
      </c>
      <c r="K23" s="28">
        <f>G23*H23*J23/1000</f>
        <v>0</v>
      </c>
      <c r="L23" s="67">
        <f t="shared" ref="L23:L59" si="1">G23*H23</f>
        <v>0</v>
      </c>
    </row>
    <row r="24" spans="2:12" ht="20.100000000000001" customHeight="1" x14ac:dyDescent="0.2">
      <c r="B24" s="55" t="s">
        <v>81</v>
      </c>
      <c r="C24" s="27" t="s">
        <v>104</v>
      </c>
      <c r="D24" s="27" t="s">
        <v>47</v>
      </c>
      <c r="E24" s="27" t="s">
        <v>48</v>
      </c>
      <c r="F24" s="56" t="s">
        <v>49</v>
      </c>
      <c r="G24" s="66">
        <v>0</v>
      </c>
      <c r="H24" s="8">
        <v>200</v>
      </c>
      <c r="I24" s="5"/>
      <c r="J24" s="2">
        <v>8</v>
      </c>
      <c r="K24" s="28">
        <f>G24*H24*J24/1000</f>
        <v>0</v>
      </c>
      <c r="L24" s="67">
        <f t="shared" ref="L24" si="2">G24*H24</f>
        <v>0</v>
      </c>
    </row>
    <row r="25" spans="2:12" ht="20.100000000000001" customHeight="1" x14ac:dyDescent="0.2">
      <c r="B25" s="55" t="s">
        <v>6</v>
      </c>
      <c r="C25" s="27" t="s">
        <v>105</v>
      </c>
      <c r="D25" s="27" t="s">
        <v>50</v>
      </c>
      <c r="E25" s="27" t="s">
        <v>138</v>
      </c>
      <c r="F25" s="56" t="s">
        <v>101</v>
      </c>
      <c r="G25" s="66">
        <v>0</v>
      </c>
      <c r="H25" s="8">
        <v>1000</v>
      </c>
      <c r="I25" s="5"/>
      <c r="J25" s="2">
        <v>5</v>
      </c>
      <c r="K25" s="28">
        <f>G25*H25*J25/1000</f>
        <v>0</v>
      </c>
      <c r="L25" s="67">
        <f t="shared" si="1"/>
        <v>0</v>
      </c>
    </row>
    <row r="26" spans="2:12" ht="20.100000000000001" customHeight="1" x14ac:dyDescent="0.2">
      <c r="B26" s="55" t="s">
        <v>206</v>
      </c>
      <c r="C26" s="27" t="s">
        <v>207</v>
      </c>
      <c r="D26" s="27" t="s">
        <v>50</v>
      </c>
      <c r="E26" s="27" t="s">
        <v>138</v>
      </c>
      <c r="F26" s="56" t="s">
        <v>185</v>
      </c>
      <c r="G26" s="66">
        <v>0</v>
      </c>
      <c r="H26" s="8">
        <v>90</v>
      </c>
      <c r="I26" s="5"/>
      <c r="J26" s="2">
        <v>5</v>
      </c>
      <c r="K26" s="28">
        <f>G26*H26*J26/1000</f>
        <v>0</v>
      </c>
      <c r="L26" s="67">
        <f t="shared" ref="L26" si="3">G26*H26</f>
        <v>0</v>
      </c>
    </row>
    <row r="27" spans="2:12" s="26" customFormat="1" ht="20.100000000000001" customHeight="1" x14ac:dyDescent="0.2">
      <c r="B27" s="53" t="s">
        <v>28</v>
      </c>
      <c r="C27" s="23"/>
      <c r="D27" s="23"/>
      <c r="E27" s="23"/>
      <c r="F27" s="54"/>
      <c r="G27" s="64"/>
      <c r="H27" s="24"/>
      <c r="I27" s="25"/>
      <c r="J27" s="25"/>
      <c r="K27" s="24"/>
      <c r="L27" s="65"/>
    </row>
    <row r="28" spans="2:12" ht="20.100000000000001" customHeight="1" x14ac:dyDescent="0.2">
      <c r="B28" s="55" t="s">
        <v>29</v>
      </c>
      <c r="C28" s="27" t="s">
        <v>106</v>
      </c>
      <c r="D28" s="27" t="s">
        <v>51</v>
      </c>
      <c r="E28" s="27" t="s">
        <v>139</v>
      </c>
      <c r="F28" s="56" t="s">
        <v>150</v>
      </c>
      <c r="G28" s="66">
        <v>0</v>
      </c>
      <c r="H28" s="8">
        <v>8000</v>
      </c>
      <c r="I28" s="5"/>
      <c r="J28" s="2">
        <f>35/60</f>
        <v>0.58333333333333337</v>
      </c>
      <c r="K28" s="28">
        <f t="shared" ref="K28:K38" si="4">G28*H28*J28/1000</f>
        <v>0</v>
      </c>
      <c r="L28" s="67">
        <f t="shared" ref="L28:L40" si="5">G28*H28</f>
        <v>0</v>
      </c>
    </row>
    <row r="29" spans="2:12" ht="20.100000000000001" customHeight="1" x14ac:dyDescent="0.2">
      <c r="B29" s="55" t="s">
        <v>30</v>
      </c>
      <c r="C29" s="27" t="s">
        <v>107</v>
      </c>
      <c r="D29" s="27" t="s">
        <v>55</v>
      </c>
      <c r="E29" s="27" t="s">
        <v>140</v>
      </c>
      <c r="F29" s="56" t="s">
        <v>102</v>
      </c>
      <c r="G29" s="66">
        <v>0</v>
      </c>
      <c r="H29" s="8">
        <v>2500</v>
      </c>
      <c r="I29" s="5"/>
      <c r="J29" s="2">
        <v>1</v>
      </c>
      <c r="K29" s="28">
        <f t="shared" si="4"/>
        <v>0</v>
      </c>
      <c r="L29" s="67">
        <f t="shared" si="5"/>
        <v>0</v>
      </c>
    </row>
    <row r="30" spans="2:12" ht="20.100000000000001" customHeight="1" x14ac:dyDescent="0.2">
      <c r="B30" s="55" t="s">
        <v>31</v>
      </c>
      <c r="C30" s="27" t="s">
        <v>108</v>
      </c>
      <c r="D30" s="27" t="s">
        <v>55</v>
      </c>
      <c r="E30" s="27" t="s">
        <v>140</v>
      </c>
      <c r="F30" s="56" t="s">
        <v>151</v>
      </c>
      <c r="G30" s="66">
        <v>0</v>
      </c>
      <c r="H30" s="8">
        <v>1500</v>
      </c>
      <c r="I30" s="5"/>
      <c r="J30" s="2">
        <v>0.1</v>
      </c>
      <c r="K30" s="28">
        <f>G30*H30*J30/1000</f>
        <v>0</v>
      </c>
      <c r="L30" s="67">
        <f t="shared" si="5"/>
        <v>0</v>
      </c>
    </row>
    <row r="31" spans="2:12" ht="20.100000000000001" customHeight="1" x14ac:dyDescent="0.2">
      <c r="B31" s="55" t="s">
        <v>32</v>
      </c>
      <c r="C31" s="27" t="s">
        <v>109</v>
      </c>
      <c r="D31" s="27" t="s">
        <v>55</v>
      </c>
      <c r="E31" s="27" t="s">
        <v>141</v>
      </c>
      <c r="F31" s="56" t="s">
        <v>152</v>
      </c>
      <c r="G31" s="66">
        <v>0</v>
      </c>
      <c r="H31" s="8">
        <v>1500</v>
      </c>
      <c r="I31" s="5"/>
      <c r="J31" s="2">
        <f>1/7</f>
        <v>0.14285714285714285</v>
      </c>
      <c r="K31" s="28">
        <f t="shared" si="4"/>
        <v>0</v>
      </c>
      <c r="L31" s="67">
        <f t="shared" si="5"/>
        <v>0</v>
      </c>
    </row>
    <row r="32" spans="2:12" ht="20.100000000000001" customHeight="1" x14ac:dyDescent="0.2">
      <c r="B32" s="55" t="s">
        <v>33</v>
      </c>
      <c r="C32" s="27" t="s">
        <v>110</v>
      </c>
      <c r="D32" s="27" t="s">
        <v>55</v>
      </c>
      <c r="E32" s="27" t="s">
        <v>142</v>
      </c>
      <c r="F32" s="56" t="s">
        <v>153</v>
      </c>
      <c r="G32" s="66">
        <v>0</v>
      </c>
      <c r="H32" s="8">
        <v>1000</v>
      </c>
      <c r="I32" s="5"/>
      <c r="J32" s="2">
        <f>10/60</f>
        <v>0.16666666666666666</v>
      </c>
      <c r="K32" s="28">
        <f t="shared" si="4"/>
        <v>0</v>
      </c>
      <c r="L32" s="67">
        <f t="shared" si="5"/>
        <v>0</v>
      </c>
    </row>
    <row r="33" spans="2:12" ht="20.100000000000001" customHeight="1" x14ac:dyDescent="0.2">
      <c r="B33" s="55" t="s">
        <v>34</v>
      </c>
      <c r="C33" s="27" t="s">
        <v>111</v>
      </c>
      <c r="D33" s="27" t="s">
        <v>51</v>
      </c>
      <c r="E33" s="27" t="s">
        <v>142</v>
      </c>
      <c r="F33" s="56" t="s">
        <v>154</v>
      </c>
      <c r="G33" s="66">
        <v>0</v>
      </c>
      <c r="H33" s="8">
        <v>500</v>
      </c>
      <c r="I33" s="5"/>
      <c r="J33" s="2">
        <v>0.25</v>
      </c>
      <c r="K33" s="28">
        <f t="shared" si="4"/>
        <v>0</v>
      </c>
      <c r="L33" s="67">
        <f t="shared" si="5"/>
        <v>0</v>
      </c>
    </row>
    <row r="34" spans="2:12" ht="20.100000000000001" customHeight="1" x14ac:dyDescent="0.2">
      <c r="B34" s="55" t="s">
        <v>91</v>
      </c>
      <c r="C34" s="27" t="s">
        <v>112</v>
      </c>
      <c r="D34" s="27" t="s">
        <v>51</v>
      </c>
      <c r="E34" s="27" t="s">
        <v>142</v>
      </c>
      <c r="F34" s="56" t="s">
        <v>154</v>
      </c>
      <c r="G34" s="66">
        <v>0</v>
      </c>
      <c r="H34" s="8">
        <v>500</v>
      </c>
      <c r="I34" s="5"/>
      <c r="J34" s="2">
        <v>0.05</v>
      </c>
      <c r="K34" s="28">
        <f t="shared" si="4"/>
        <v>0</v>
      </c>
      <c r="L34" s="67">
        <f t="shared" si="5"/>
        <v>0</v>
      </c>
    </row>
    <row r="35" spans="2:12" ht="20.100000000000001" customHeight="1" x14ac:dyDescent="0.2">
      <c r="B35" s="55" t="s">
        <v>35</v>
      </c>
      <c r="C35" s="27" t="s">
        <v>113</v>
      </c>
      <c r="D35" s="27" t="s">
        <v>63</v>
      </c>
      <c r="E35" s="27" t="s">
        <v>143</v>
      </c>
      <c r="F35" s="56" t="s">
        <v>155</v>
      </c>
      <c r="G35" s="66">
        <v>0</v>
      </c>
      <c r="H35" s="8">
        <v>800</v>
      </c>
      <c r="I35" s="5"/>
      <c r="J35" s="2">
        <f>1/7</f>
        <v>0.14285714285714285</v>
      </c>
      <c r="K35" s="28">
        <f t="shared" si="4"/>
        <v>0</v>
      </c>
      <c r="L35" s="67">
        <f t="shared" si="5"/>
        <v>0</v>
      </c>
    </row>
    <row r="36" spans="2:12" ht="20.100000000000001" customHeight="1" x14ac:dyDescent="0.2">
      <c r="B36" s="55" t="s">
        <v>36</v>
      </c>
      <c r="C36" s="27" t="s">
        <v>111</v>
      </c>
      <c r="D36" s="27" t="s">
        <v>55</v>
      </c>
      <c r="E36" s="27" t="s">
        <v>64</v>
      </c>
      <c r="F36" s="56" t="s">
        <v>156</v>
      </c>
      <c r="G36" s="66">
        <v>0</v>
      </c>
      <c r="H36" s="8">
        <v>500</v>
      </c>
      <c r="I36" s="5"/>
      <c r="J36" s="2">
        <f>10/60/7</f>
        <v>2.3809523809523808E-2</v>
      </c>
      <c r="K36" s="28">
        <f t="shared" si="4"/>
        <v>0</v>
      </c>
      <c r="L36" s="67">
        <f t="shared" si="5"/>
        <v>0</v>
      </c>
    </row>
    <row r="37" spans="2:12" ht="20.100000000000001" customHeight="1" x14ac:dyDescent="0.2">
      <c r="B37" s="55" t="s">
        <v>37</v>
      </c>
      <c r="C37" s="27" t="s">
        <v>114</v>
      </c>
      <c r="D37" s="27" t="s">
        <v>55</v>
      </c>
      <c r="E37" s="27" t="s">
        <v>64</v>
      </c>
      <c r="F37" s="56" t="s">
        <v>157</v>
      </c>
      <c r="G37" s="66">
        <v>0</v>
      </c>
      <c r="H37" s="8">
        <v>100</v>
      </c>
      <c r="I37" s="5"/>
      <c r="J37" s="2">
        <v>0.33</v>
      </c>
      <c r="K37" s="28">
        <f t="shared" si="4"/>
        <v>0</v>
      </c>
      <c r="L37" s="67">
        <f t="shared" si="5"/>
        <v>0</v>
      </c>
    </row>
    <row r="38" spans="2:12" ht="20.100000000000001" customHeight="1" x14ac:dyDescent="0.2">
      <c r="B38" s="55" t="s">
        <v>38</v>
      </c>
      <c r="C38" s="27" t="s">
        <v>115</v>
      </c>
      <c r="D38" s="27" t="s">
        <v>51</v>
      </c>
      <c r="E38" s="27" t="s">
        <v>65</v>
      </c>
      <c r="F38" s="56" t="s">
        <v>158</v>
      </c>
      <c r="G38" s="66">
        <v>0</v>
      </c>
      <c r="H38" s="8">
        <v>180</v>
      </c>
      <c r="I38" s="5"/>
      <c r="J38" s="2">
        <v>1</v>
      </c>
      <c r="K38" s="28">
        <f t="shared" si="4"/>
        <v>0</v>
      </c>
      <c r="L38" s="67">
        <f t="shared" si="5"/>
        <v>0</v>
      </c>
    </row>
    <row r="39" spans="2:12" ht="20.100000000000001" customHeight="1" x14ac:dyDescent="0.2">
      <c r="B39" s="55" t="s">
        <v>39</v>
      </c>
      <c r="C39" s="27" t="s">
        <v>116</v>
      </c>
      <c r="D39" s="27" t="s">
        <v>55</v>
      </c>
      <c r="E39" s="27" t="s">
        <v>66</v>
      </c>
      <c r="F39" s="56" t="s">
        <v>159</v>
      </c>
      <c r="G39" s="66">
        <v>0</v>
      </c>
      <c r="H39" s="8">
        <v>1200</v>
      </c>
      <c r="I39" s="1"/>
      <c r="J39" s="4"/>
      <c r="K39" s="28">
        <f>((H39/1000)*I39)/7</f>
        <v>0</v>
      </c>
      <c r="L39" s="67">
        <f t="shared" si="5"/>
        <v>0</v>
      </c>
    </row>
    <row r="40" spans="2:12" ht="20.100000000000001" customHeight="1" x14ac:dyDescent="0.2">
      <c r="B40" s="55" t="s">
        <v>202</v>
      </c>
      <c r="C40" s="27" t="s">
        <v>203</v>
      </c>
      <c r="D40" s="27" t="s">
        <v>47</v>
      </c>
      <c r="E40" s="27" t="s">
        <v>143</v>
      </c>
      <c r="F40" s="56" t="s">
        <v>204</v>
      </c>
      <c r="G40" s="66">
        <v>0</v>
      </c>
      <c r="H40" s="8">
        <v>1000</v>
      </c>
      <c r="I40" s="5"/>
      <c r="J40" s="2">
        <v>1</v>
      </c>
      <c r="K40" s="28">
        <f>G40*H40*J40/1000</f>
        <v>0</v>
      </c>
      <c r="L40" s="67">
        <f t="shared" si="5"/>
        <v>0</v>
      </c>
    </row>
    <row r="41" spans="2:12" s="26" customFormat="1" ht="20.100000000000001" customHeight="1" x14ac:dyDescent="0.2">
      <c r="B41" s="53" t="s">
        <v>7</v>
      </c>
      <c r="C41" s="23"/>
      <c r="D41" s="23"/>
      <c r="E41" s="23"/>
      <c r="F41" s="54"/>
      <c r="G41" s="64"/>
      <c r="H41" s="24"/>
      <c r="I41" s="25"/>
      <c r="J41" s="25"/>
      <c r="K41" s="24"/>
      <c r="L41" s="65"/>
    </row>
    <row r="42" spans="2:12" ht="20.100000000000001" customHeight="1" x14ac:dyDescent="0.2">
      <c r="B42" s="55" t="s">
        <v>8</v>
      </c>
      <c r="C42" s="27" t="s">
        <v>117</v>
      </c>
      <c r="D42" s="27" t="s">
        <v>51</v>
      </c>
      <c r="E42" s="27" t="s">
        <v>144</v>
      </c>
      <c r="F42" s="56" t="s">
        <v>160</v>
      </c>
      <c r="G42" s="66">
        <v>0</v>
      </c>
      <c r="H42" s="8">
        <v>100</v>
      </c>
      <c r="I42" s="5"/>
      <c r="J42" s="2">
        <v>4</v>
      </c>
      <c r="K42" s="28">
        <f t="shared" ref="K42:K59" si="6">G42*H42*J42/1000</f>
        <v>0</v>
      </c>
      <c r="L42" s="67">
        <f t="shared" si="1"/>
        <v>0</v>
      </c>
    </row>
    <row r="43" spans="2:12" ht="20.100000000000001" customHeight="1" x14ac:dyDescent="0.2">
      <c r="B43" s="55" t="s">
        <v>9</v>
      </c>
      <c r="C43" s="27" t="s">
        <v>118</v>
      </c>
      <c r="D43" s="27" t="s">
        <v>47</v>
      </c>
      <c r="E43" s="27" t="s">
        <v>48</v>
      </c>
      <c r="F43" s="56" t="s">
        <v>161</v>
      </c>
      <c r="G43" s="66">
        <v>0</v>
      </c>
      <c r="H43" s="8">
        <v>4</v>
      </c>
      <c r="I43" s="5"/>
      <c r="J43" s="2">
        <v>24</v>
      </c>
      <c r="K43" s="28">
        <f t="shared" si="6"/>
        <v>0</v>
      </c>
      <c r="L43" s="67">
        <f t="shared" si="1"/>
        <v>0</v>
      </c>
    </row>
    <row r="44" spans="2:12" ht="20.100000000000001" customHeight="1" x14ac:dyDescent="0.2">
      <c r="B44" s="55" t="s">
        <v>10</v>
      </c>
      <c r="C44" s="27" t="s">
        <v>119</v>
      </c>
      <c r="D44" s="27" t="s">
        <v>51</v>
      </c>
      <c r="E44" s="27" t="s">
        <v>144</v>
      </c>
      <c r="F44" s="56" t="s">
        <v>162</v>
      </c>
      <c r="G44" s="66">
        <v>0</v>
      </c>
      <c r="H44" s="8">
        <v>90</v>
      </c>
      <c r="I44" s="5"/>
      <c r="J44" s="2">
        <v>2</v>
      </c>
      <c r="K44" s="28">
        <f t="shared" si="6"/>
        <v>0</v>
      </c>
      <c r="L44" s="67">
        <f t="shared" si="1"/>
        <v>0</v>
      </c>
    </row>
    <row r="45" spans="2:12" ht="20.100000000000001" customHeight="1" x14ac:dyDescent="0.2">
      <c r="B45" s="55" t="s">
        <v>11</v>
      </c>
      <c r="C45" s="27" t="s">
        <v>52</v>
      </c>
      <c r="D45" s="27" t="s">
        <v>47</v>
      </c>
      <c r="E45" s="27" t="s">
        <v>48</v>
      </c>
      <c r="F45" s="56" t="s">
        <v>163</v>
      </c>
      <c r="G45" s="66">
        <v>0</v>
      </c>
      <c r="H45" s="8">
        <v>3</v>
      </c>
      <c r="I45" s="5"/>
      <c r="J45" s="2">
        <v>24</v>
      </c>
      <c r="K45" s="28">
        <f t="shared" si="6"/>
        <v>0</v>
      </c>
      <c r="L45" s="67">
        <f t="shared" si="1"/>
        <v>0</v>
      </c>
    </row>
    <row r="46" spans="2:12" ht="20.100000000000001" customHeight="1" x14ac:dyDescent="0.2">
      <c r="B46" s="55" t="s">
        <v>12</v>
      </c>
      <c r="C46" s="27" t="s">
        <v>120</v>
      </c>
      <c r="D46" s="27" t="s">
        <v>51</v>
      </c>
      <c r="E46" s="27" t="s">
        <v>144</v>
      </c>
      <c r="F46" s="56" t="s">
        <v>164</v>
      </c>
      <c r="G46" s="66">
        <v>0</v>
      </c>
      <c r="H46" s="8">
        <v>260</v>
      </c>
      <c r="I46" s="5"/>
      <c r="J46" s="2">
        <v>4</v>
      </c>
      <c r="K46" s="28">
        <f t="shared" si="6"/>
        <v>0</v>
      </c>
      <c r="L46" s="67">
        <f t="shared" si="1"/>
        <v>0</v>
      </c>
    </row>
    <row r="47" spans="2:12" ht="20.100000000000001" customHeight="1" x14ac:dyDescent="0.2">
      <c r="B47" s="55" t="s">
        <v>195</v>
      </c>
      <c r="C47" s="27" t="s">
        <v>121</v>
      </c>
      <c r="D47" s="27" t="s">
        <v>47</v>
      </c>
      <c r="E47" s="27" t="s">
        <v>48</v>
      </c>
      <c r="F47" s="56" t="s">
        <v>163</v>
      </c>
      <c r="G47" s="66">
        <v>0</v>
      </c>
      <c r="H47" s="8">
        <v>3</v>
      </c>
      <c r="I47" s="5"/>
      <c r="J47" s="2">
        <v>24</v>
      </c>
      <c r="K47" s="28">
        <f t="shared" si="6"/>
        <v>0</v>
      </c>
      <c r="L47" s="67">
        <f t="shared" si="1"/>
        <v>0</v>
      </c>
    </row>
    <row r="48" spans="2:12" ht="20.100000000000001" customHeight="1" x14ac:dyDescent="0.2">
      <c r="B48" s="55" t="s">
        <v>83</v>
      </c>
      <c r="C48" s="27" t="s">
        <v>84</v>
      </c>
      <c r="D48" s="27" t="s">
        <v>51</v>
      </c>
      <c r="E48" s="27" t="s">
        <v>144</v>
      </c>
      <c r="F48" s="56" t="s">
        <v>165</v>
      </c>
      <c r="G48" s="66">
        <v>0</v>
      </c>
      <c r="H48" s="8">
        <v>75</v>
      </c>
      <c r="I48" s="5"/>
      <c r="J48" s="2">
        <v>5</v>
      </c>
      <c r="K48" s="28">
        <f t="shared" ref="K48:K54" si="7">G48*H48*J48/1000</f>
        <v>0</v>
      </c>
      <c r="L48" s="67">
        <f t="shared" ref="L48:L54" si="8">G48*H48</f>
        <v>0</v>
      </c>
    </row>
    <row r="49" spans="2:12" ht="20.100000000000001" customHeight="1" x14ac:dyDescent="0.2">
      <c r="B49" s="55" t="s">
        <v>194</v>
      </c>
      <c r="C49" s="27" t="s">
        <v>89</v>
      </c>
      <c r="D49" s="27" t="s">
        <v>47</v>
      </c>
      <c r="E49" s="27" t="s">
        <v>48</v>
      </c>
      <c r="F49" s="56" t="s">
        <v>166</v>
      </c>
      <c r="G49" s="66">
        <v>0</v>
      </c>
      <c r="H49" s="8">
        <v>0.5</v>
      </c>
      <c r="I49" s="5"/>
      <c r="J49" s="2">
        <v>24</v>
      </c>
      <c r="K49" s="28">
        <f t="shared" si="7"/>
        <v>0</v>
      </c>
      <c r="L49" s="67">
        <f t="shared" si="8"/>
        <v>0</v>
      </c>
    </row>
    <row r="50" spans="2:12" ht="20.100000000000001" customHeight="1" x14ac:dyDescent="0.2">
      <c r="B50" s="55" t="s">
        <v>85</v>
      </c>
      <c r="C50" s="27" t="s">
        <v>86</v>
      </c>
      <c r="D50" s="27" t="s">
        <v>51</v>
      </c>
      <c r="E50" s="27" t="s">
        <v>144</v>
      </c>
      <c r="F50" s="56" t="s">
        <v>167</v>
      </c>
      <c r="G50" s="66">
        <v>0</v>
      </c>
      <c r="H50" s="8">
        <v>69</v>
      </c>
      <c r="I50" s="5"/>
      <c r="J50" s="2">
        <v>4</v>
      </c>
      <c r="K50" s="28">
        <f t="shared" si="7"/>
        <v>0</v>
      </c>
      <c r="L50" s="67">
        <f t="shared" si="8"/>
        <v>0</v>
      </c>
    </row>
    <row r="51" spans="2:12" ht="20.100000000000001" customHeight="1" x14ac:dyDescent="0.2">
      <c r="B51" s="55" t="s">
        <v>196</v>
      </c>
      <c r="C51" s="27" t="s">
        <v>89</v>
      </c>
      <c r="D51" s="27" t="s">
        <v>47</v>
      </c>
      <c r="E51" s="27" t="s">
        <v>48</v>
      </c>
      <c r="F51" s="56" t="s">
        <v>166</v>
      </c>
      <c r="G51" s="66">
        <v>0</v>
      </c>
      <c r="H51" s="8">
        <v>0.5</v>
      </c>
      <c r="I51" s="5"/>
      <c r="J51" s="2">
        <v>24</v>
      </c>
      <c r="K51" s="28">
        <f t="shared" si="7"/>
        <v>0</v>
      </c>
      <c r="L51" s="67">
        <f t="shared" si="8"/>
        <v>0</v>
      </c>
    </row>
    <row r="52" spans="2:12" ht="20.100000000000001" customHeight="1" x14ac:dyDescent="0.2">
      <c r="B52" s="55" t="s">
        <v>87</v>
      </c>
      <c r="C52" s="27" t="s">
        <v>88</v>
      </c>
      <c r="D52" s="27" t="s">
        <v>51</v>
      </c>
      <c r="E52" s="27" t="s">
        <v>144</v>
      </c>
      <c r="F52" s="56" t="s">
        <v>168</v>
      </c>
      <c r="G52" s="66">
        <v>0</v>
      </c>
      <c r="H52" s="8">
        <v>99</v>
      </c>
      <c r="I52" s="5"/>
      <c r="J52" s="2">
        <v>4</v>
      </c>
      <c r="K52" s="28">
        <f t="shared" si="7"/>
        <v>0</v>
      </c>
      <c r="L52" s="67">
        <f t="shared" si="8"/>
        <v>0</v>
      </c>
    </row>
    <row r="53" spans="2:12" ht="20.100000000000001" customHeight="1" x14ac:dyDescent="0.2">
      <c r="B53" s="55" t="s">
        <v>197</v>
      </c>
      <c r="C53" s="27" t="s">
        <v>89</v>
      </c>
      <c r="D53" s="27" t="s">
        <v>47</v>
      </c>
      <c r="E53" s="27" t="s">
        <v>48</v>
      </c>
      <c r="F53" s="56" t="s">
        <v>166</v>
      </c>
      <c r="G53" s="66">
        <v>0</v>
      </c>
      <c r="H53" s="8">
        <v>0.5</v>
      </c>
      <c r="I53" s="5"/>
      <c r="J53" s="2">
        <v>24</v>
      </c>
      <c r="K53" s="28">
        <f t="shared" si="7"/>
        <v>0</v>
      </c>
      <c r="L53" s="67">
        <f t="shared" si="8"/>
        <v>0</v>
      </c>
    </row>
    <row r="54" spans="2:12" ht="20.100000000000001" customHeight="1" x14ac:dyDescent="0.2">
      <c r="B54" s="55" t="s">
        <v>92</v>
      </c>
      <c r="C54" s="27" t="s">
        <v>93</v>
      </c>
      <c r="D54" s="27" t="s">
        <v>51</v>
      </c>
      <c r="E54" s="27" t="s">
        <v>145</v>
      </c>
      <c r="F54" s="56" t="s">
        <v>169</v>
      </c>
      <c r="G54" s="66">
        <v>0</v>
      </c>
      <c r="H54" s="8">
        <v>200</v>
      </c>
      <c r="I54" s="5"/>
      <c r="J54" s="2">
        <v>1.5</v>
      </c>
      <c r="K54" s="28">
        <f t="shared" si="7"/>
        <v>0</v>
      </c>
      <c r="L54" s="67">
        <f t="shared" si="8"/>
        <v>0</v>
      </c>
    </row>
    <row r="55" spans="2:12" ht="30" x14ac:dyDescent="0.2">
      <c r="B55" s="55" t="s">
        <v>13</v>
      </c>
      <c r="C55" s="27" t="s">
        <v>122</v>
      </c>
      <c r="D55" s="27" t="s">
        <v>53</v>
      </c>
      <c r="E55" s="27" t="s">
        <v>144</v>
      </c>
      <c r="F55" s="56" t="s">
        <v>170</v>
      </c>
      <c r="G55" s="66">
        <v>0</v>
      </c>
      <c r="H55" s="8">
        <v>40</v>
      </c>
      <c r="I55" s="5"/>
      <c r="J55" s="2">
        <v>4</v>
      </c>
      <c r="K55" s="28">
        <f t="shared" si="6"/>
        <v>0</v>
      </c>
      <c r="L55" s="67">
        <f t="shared" si="1"/>
        <v>0</v>
      </c>
    </row>
    <row r="56" spans="2:12" ht="30" x14ac:dyDescent="0.2">
      <c r="B56" s="55" t="s">
        <v>14</v>
      </c>
      <c r="C56" s="27" t="s">
        <v>123</v>
      </c>
      <c r="D56" s="27" t="s">
        <v>47</v>
      </c>
      <c r="E56" s="27" t="s">
        <v>48</v>
      </c>
      <c r="F56" s="56" t="s">
        <v>171</v>
      </c>
      <c r="G56" s="66">
        <v>0</v>
      </c>
      <c r="H56" s="8">
        <v>40</v>
      </c>
      <c r="I56" s="5"/>
      <c r="J56" s="2">
        <v>24</v>
      </c>
      <c r="K56" s="28">
        <f t="shared" si="6"/>
        <v>0</v>
      </c>
      <c r="L56" s="67">
        <f t="shared" si="1"/>
        <v>0</v>
      </c>
    </row>
    <row r="57" spans="2:12" ht="20.100000000000001" customHeight="1" x14ac:dyDescent="0.2">
      <c r="B57" s="55" t="s">
        <v>54</v>
      </c>
      <c r="C57" s="27" t="s">
        <v>124</v>
      </c>
      <c r="D57" s="27" t="s">
        <v>53</v>
      </c>
      <c r="E57" s="27" t="s">
        <v>144</v>
      </c>
      <c r="F57" s="56" t="s">
        <v>172</v>
      </c>
      <c r="G57" s="66">
        <v>0</v>
      </c>
      <c r="H57" s="8">
        <v>70</v>
      </c>
      <c r="I57" s="5"/>
      <c r="J57" s="2">
        <v>2.5</v>
      </c>
      <c r="K57" s="28">
        <f t="shared" si="6"/>
        <v>0</v>
      </c>
      <c r="L57" s="67">
        <f t="shared" si="1"/>
        <v>0</v>
      </c>
    </row>
    <row r="58" spans="2:12" ht="20.100000000000001" customHeight="1" x14ac:dyDescent="0.2">
      <c r="B58" s="55" t="s">
        <v>15</v>
      </c>
      <c r="C58" s="27" t="s">
        <v>121</v>
      </c>
      <c r="D58" s="27" t="s">
        <v>47</v>
      </c>
      <c r="E58" s="27" t="s">
        <v>48</v>
      </c>
      <c r="F58" s="56" t="s">
        <v>158</v>
      </c>
      <c r="G58" s="66">
        <v>0</v>
      </c>
      <c r="H58" s="8">
        <v>3</v>
      </c>
      <c r="I58" s="5"/>
      <c r="J58" s="2">
        <v>24</v>
      </c>
      <c r="K58" s="28">
        <f t="shared" si="6"/>
        <v>0</v>
      </c>
      <c r="L58" s="67">
        <f t="shared" si="1"/>
        <v>0</v>
      </c>
    </row>
    <row r="59" spans="2:12" ht="20.100000000000001" customHeight="1" x14ac:dyDescent="0.2">
      <c r="B59" s="55" t="s">
        <v>94</v>
      </c>
      <c r="C59" s="27" t="s">
        <v>125</v>
      </c>
      <c r="D59" s="27" t="s">
        <v>47</v>
      </c>
      <c r="E59" s="27" t="s">
        <v>48</v>
      </c>
      <c r="F59" s="56" t="s">
        <v>173</v>
      </c>
      <c r="G59" s="66">
        <v>0</v>
      </c>
      <c r="H59" s="8">
        <v>25</v>
      </c>
      <c r="I59" s="5"/>
      <c r="J59" s="2">
        <v>24</v>
      </c>
      <c r="K59" s="28">
        <f t="shared" si="6"/>
        <v>0</v>
      </c>
      <c r="L59" s="67">
        <f t="shared" si="1"/>
        <v>0</v>
      </c>
    </row>
    <row r="60" spans="2:12" s="26" customFormat="1" ht="20.100000000000001" customHeight="1" x14ac:dyDescent="0.2">
      <c r="B60" s="53" t="s">
        <v>16</v>
      </c>
      <c r="C60" s="23"/>
      <c r="D60" s="23"/>
      <c r="E60" s="23"/>
      <c r="F60" s="54"/>
      <c r="G60" s="64"/>
      <c r="H60" s="24"/>
      <c r="I60" s="25"/>
      <c r="J60" s="25"/>
      <c r="K60" s="24"/>
      <c r="L60" s="65"/>
    </row>
    <row r="61" spans="2:12" ht="30" x14ac:dyDescent="0.2">
      <c r="B61" s="55" t="s">
        <v>17</v>
      </c>
      <c r="C61" s="27" t="s">
        <v>126</v>
      </c>
      <c r="D61" s="27" t="s">
        <v>55</v>
      </c>
      <c r="E61" s="27" t="s">
        <v>56</v>
      </c>
      <c r="F61" s="56" t="s">
        <v>174</v>
      </c>
      <c r="G61" s="66">
        <v>0</v>
      </c>
      <c r="H61" s="8">
        <v>900</v>
      </c>
      <c r="I61" s="1"/>
      <c r="J61" s="4"/>
      <c r="K61" s="28">
        <f>((H61/1000)*I61)/7</f>
        <v>0</v>
      </c>
      <c r="L61" s="67">
        <f t="shared" ref="L61:L79" si="9">G61*H61</f>
        <v>0</v>
      </c>
    </row>
    <row r="62" spans="2:12" ht="30" x14ac:dyDescent="0.2">
      <c r="B62" s="55" t="s">
        <v>18</v>
      </c>
      <c r="C62" s="27" t="s">
        <v>127</v>
      </c>
      <c r="D62" s="27" t="s">
        <v>55</v>
      </c>
      <c r="E62" s="27" t="s">
        <v>56</v>
      </c>
      <c r="F62" s="56" t="s">
        <v>175</v>
      </c>
      <c r="G62" s="66">
        <v>0</v>
      </c>
      <c r="H62" s="8">
        <v>2500</v>
      </c>
      <c r="I62" s="1"/>
      <c r="J62" s="4"/>
      <c r="K62" s="28">
        <f t="shared" ref="K62:K63" si="10">((H62/1000)*I62)/7</f>
        <v>0</v>
      </c>
      <c r="L62" s="67">
        <f t="shared" si="9"/>
        <v>0</v>
      </c>
    </row>
    <row r="63" spans="2:12" ht="30" x14ac:dyDescent="0.2">
      <c r="B63" s="55" t="s">
        <v>19</v>
      </c>
      <c r="C63" s="27" t="s">
        <v>127</v>
      </c>
      <c r="D63" s="27" t="s">
        <v>57</v>
      </c>
      <c r="E63" s="27" t="s">
        <v>58</v>
      </c>
      <c r="F63" s="56" t="s">
        <v>176</v>
      </c>
      <c r="G63" s="66">
        <v>0</v>
      </c>
      <c r="H63" s="8">
        <v>3000</v>
      </c>
      <c r="I63" s="1"/>
      <c r="J63" s="4"/>
      <c r="K63" s="28">
        <f t="shared" si="10"/>
        <v>0</v>
      </c>
      <c r="L63" s="67">
        <f t="shared" si="9"/>
        <v>0</v>
      </c>
    </row>
    <row r="64" spans="2:12" ht="20.100000000000001" customHeight="1" x14ac:dyDescent="0.2">
      <c r="B64" s="55" t="s">
        <v>20</v>
      </c>
      <c r="C64" s="27" t="s">
        <v>128</v>
      </c>
      <c r="D64" s="27" t="s">
        <v>55</v>
      </c>
      <c r="E64" s="27" t="s">
        <v>146</v>
      </c>
      <c r="F64" s="56" t="s">
        <v>177</v>
      </c>
      <c r="G64" s="66">
        <v>0</v>
      </c>
      <c r="H64" s="8">
        <v>1900</v>
      </c>
      <c r="I64" s="5"/>
      <c r="J64" s="2">
        <v>0.21</v>
      </c>
      <c r="K64" s="28">
        <f>G64*H64*J64/1000</f>
        <v>0</v>
      </c>
      <c r="L64" s="67">
        <f t="shared" si="9"/>
        <v>0</v>
      </c>
    </row>
    <row r="65" spans="2:12" ht="20.100000000000001" customHeight="1" x14ac:dyDescent="0.2">
      <c r="B65" s="55" t="s">
        <v>21</v>
      </c>
      <c r="C65" s="27" t="s">
        <v>129</v>
      </c>
      <c r="D65" s="27" t="s">
        <v>55</v>
      </c>
      <c r="E65" s="27" t="s">
        <v>141</v>
      </c>
      <c r="F65" s="56" t="s">
        <v>166</v>
      </c>
      <c r="G65" s="66">
        <v>0</v>
      </c>
      <c r="H65" s="8">
        <v>70</v>
      </c>
      <c r="I65" s="5"/>
      <c r="J65" s="2">
        <f>1/7</f>
        <v>0.14285714285714285</v>
      </c>
      <c r="K65" s="28">
        <f>G65*H65*J65/1000</f>
        <v>0</v>
      </c>
      <c r="L65" s="67">
        <f t="shared" si="9"/>
        <v>0</v>
      </c>
    </row>
    <row r="66" spans="2:12" s="26" customFormat="1" ht="20.100000000000001" customHeight="1" x14ac:dyDescent="0.2">
      <c r="B66" s="53" t="s">
        <v>69</v>
      </c>
      <c r="C66" s="23"/>
      <c r="D66" s="23"/>
      <c r="E66" s="23"/>
      <c r="F66" s="54"/>
      <c r="G66" s="64"/>
      <c r="H66" s="24"/>
      <c r="I66" s="25"/>
      <c r="J66" s="25"/>
      <c r="K66" s="24"/>
      <c r="L66" s="65"/>
    </row>
    <row r="67" spans="2:12" ht="20.100000000000001" customHeight="1" x14ac:dyDescent="0.2">
      <c r="B67" s="55" t="s">
        <v>22</v>
      </c>
      <c r="C67" s="27" t="s">
        <v>130</v>
      </c>
      <c r="D67" s="27" t="s">
        <v>55</v>
      </c>
      <c r="E67" s="27" t="s">
        <v>147</v>
      </c>
      <c r="F67" s="56" t="s">
        <v>178</v>
      </c>
      <c r="G67" s="66">
        <v>0</v>
      </c>
      <c r="H67" s="8">
        <v>650</v>
      </c>
      <c r="I67" s="5"/>
      <c r="J67" s="2">
        <f>2/7</f>
        <v>0.2857142857142857</v>
      </c>
      <c r="K67" s="28">
        <f>G67*H67*J67/1000</f>
        <v>0</v>
      </c>
      <c r="L67" s="67">
        <f t="shared" si="9"/>
        <v>0</v>
      </c>
    </row>
    <row r="68" spans="2:12" s="26" customFormat="1" ht="20.100000000000001" customHeight="1" x14ac:dyDescent="0.2">
      <c r="B68" s="53" t="s">
        <v>70</v>
      </c>
      <c r="C68" s="23"/>
      <c r="D68" s="23"/>
      <c r="E68" s="23"/>
      <c r="F68" s="54"/>
      <c r="G68" s="64"/>
      <c r="H68" s="24"/>
      <c r="I68" s="25"/>
      <c r="J68" s="25"/>
      <c r="K68" s="24"/>
      <c r="L68" s="65"/>
    </row>
    <row r="69" spans="2:12" ht="20.100000000000001" customHeight="1" x14ac:dyDescent="0.2">
      <c r="B69" s="55" t="s">
        <v>23</v>
      </c>
      <c r="C69" s="27" t="s">
        <v>131</v>
      </c>
      <c r="D69" s="27" t="s">
        <v>51</v>
      </c>
      <c r="E69" s="27" t="s">
        <v>59</v>
      </c>
      <c r="F69" s="56" t="s">
        <v>179</v>
      </c>
      <c r="G69" s="66">
        <v>0</v>
      </c>
      <c r="H69" s="8">
        <v>8</v>
      </c>
      <c r="I69" s="5"/>
      <c r="J69" s="2">
        <v>0.08</v>
      </c>
      <c r="K69" s="28">
        <f>G69*H69*J69/1000</f>
        <v>0</v>
      </c>
      <c r="L69" s="67">
        <f t="shared" si="9"/>
        <v>0</v>
      </c>
    </row>
    <row r="70" spans="2:12" ht="20.100000000000001" customHeight="1" x14ac:dyDescent="0.2">
      <c r="B70" s="55" t="s">
        <v>24</v>
      </c>
      <c r="C70" s="27" t="s">
        <v>132</v>
      </c>
      <c r="D70" s="27" t="s">
        <v>55</v>
      </c>
      <c r="E70" s="27" t="s">
        <v>60</v>
      </c>
      <c r="F70" s="56" t="s">
        <v>180</v>
      </c>
      <c r="G70" s="66">
        <v>0</v>
      </c>
      <c r="H70" s="8">
        <v>300</v>
      </c>
      <c r="I70" s="5"/>
      <c r="J70" s="2">
        <f>0.5</f>
        <v>0.5</v>
      </c>
      <c r="K70" s="28">
        <f>G70*H70*J70/1000</f>
        <v>0</v>
      </c>
      <c r="L70" s="67">
        <f t="shared" si="9"/>
        <v>0</v>
      </c>
    </row>
    <row r="71" spans="2:12" ht="30" x14ac:dyDescent="0.2">
      <c r="B71" s="55" t="s">
        <v>201</v>
      </c>
      <c r="C71" s="27" t="s">
        <v>199</v>
      </c>
      <c r="D71" s="27" t="s">
        <v>47</v>
      </c>
      <c r="E71" s="27" t="s">
        <v>205</v>
      </c>
      <c r="F71" s="56" t="s">
        <v>200</v>
      </c>
      <c r="G71" s="66">
        <v>0</v>
      </c>
      <c r="H71" s="8">
        <v>2350</v>
      </c>
      <c r="I71" s="5"/>
      <c r="J71" s="2">
        <v>1</v>
      </c>
      <c r="K71" s="28">
        <f>G71*H71*J71/1000</f>
        <v>0</v>
      </c>
      <c r="L71" s="67">
        <f t="shared" ref="L71" si="11">G71*H71</f>
        <v>0</v>
      </c>
    </row>
    <row r="72" spans="2:12" s="26" customFormat="1" ht="20.100000000000001" customHeight="1" x14ac:dyDescent="0.2">
      <c r="B72" s="53" t="s">
        <v>40</v>
      </c>
      <c r="C72" s="23"/>
      <c r="D72" s="23"/>
      <c r="E72" s="23"/>
      <c r="F72" s="54"/>
      <c r="G72" s="64"/>
      <c r="H72" s="24"/>
      <c r="I72" s="25"/>
      <c r="J72" s="25"/>
      <c r="K72" s="24"/>
      <c r="L72" s="65"/>
    </row>
    <row r="73" spans="2:12" ht="30" x14ac:dyDescent="0.2">
      <c r="B73" s="55" t="s">
        <v>41</v>
      </c>
      <c r="C73" s="27" t="s">
        <v>123</v>
      </c>
      <c r="D73" s="27" t="s">
        <v>53</v>
      </c>
      <c r="E73" s="27" t="s">
        <v>48</v>
      </c>
      <c r="F73" s="56" t="s">
        <v>159</v>
      </c>
      <c r="G73" s="66">
        <v>0</v>
      </c>
      <c r="H73" s="8">
        <v>40</v>
      </c>
      <c r="I73" s="5"/>
      <c r="J73" s="2">
        <v>24</v>
      </c>
      <c r="K73" s="28">
        <f>G73*H73*J73/1000</f>
        <v>0</v>
      </c>
      <c r="L73" s="67">
        <f t="shared" si="9"/>
        <v>0</v>
      </c>
    </row>
    <row r="74" spans="2:12" ht="30" x14ac:dyDescent="0.2">
      <c r="B74" s="55" t="s">
        <v>42</v>
      </c>
      <c r="C74" s="27" t="s">
        <v>123</v>
      </c>
      <c r="D74" s="27" t="s">
        <v>53</v>
      </c>
      <c r="E74" s="27" t="s">
        <v>149</v>
      </c>
      <c r="F74" s="56" t="s">
        <v>172</v>
      </c>
      <c r="G74" s="66">
        <v>0</v>
      </c>
      <c r="H74" s="8">
        <v>40</v>
      </c>
      <c r="I74" s="5"/>
      <c r="J74" s="2">
        <v>6</v>
      </c>
      <c r="K74" s="28">
        <f>G74*H74*J74/1000</f>
        <v>0</v>
      </c>
      <c r="L74" s="67">
        <f t="shared" si="9"/>
        <v>0</v>
      </c>
    </row>
    <row r="75" spans="2:12" ht="20.100000000000001" customHeight="1" x14ac:dyDescent="0.2">
      <c r="B75" s="55" t="s">
        <v>43</v>
      </c>
      <c r="C75" s="27" t="s">
        <v>136</v>
      </c>
      <c r="D75" s="27" t="s">
        <v>53</v>
      </c>
      <c r="E75" s="27" t="s">
        <v>67</v>
      </c>
      <c r="F75" s="56" t="s">
        <v>184</v>
      </c>
      <c r="G75" s="66">
        <v>0</v>
      </c>
      <c r="H75" s="8">
        <v>1000</v>
      </c>
      <c r="I75" s="5"/>
      <c r="J75" s="2">
        <v>7</v>
      </c>
      <c r="K75" s="28">
        <f>G75*H75*J75/1000</f>
        <v>0</v>
      </c>
      <c r="L75" s="67">
        <f t="shared" si="9"/>
        <v>0</v>
      </c>
    </row>
    <row r="76" spans="2:12" s="26" customFormat="1" ht="20.100000000000001" customHeight="1" x14ac:dyDescent="0.2">
      <c r="B76" s="53" t="s">
        <v>44</v>
      </c>
      <c r="C76" s="23"/>
      <c r="D76" s="23"/>
      <c r="E76" s="23"/>
      <c r="F76" s="54"/>
      <c r="G76" s="64"/>
      <c r="H76" s="24"/>
      <c r="I76" s="25"/>
      <c r="J76" s="25"/>
      <c r="K76" s="24"/>
      <c r="L76" s="65"/>
    </row>
    <row r="77" spans="2:12" ht="20.100000000000001" customHeight="1" x14ac:dyDescent="0.2">
      <c r="B77" s="55" t="s">
        <v>45</v>
      </c>
      <c r="C77" s="27" t="s">
        <v>137</v>
      </c>
      <c r="D77" s="27" t="s">
        <v>47</v>
      </c>
      <c r="E77" s="27" t="s">
        <v>48</v>
      </c>
      <c r="F77" s="56" t="s">
        <v>185</v>
      </c>
      <c r="G77" s="66">
        <v>0</v>
      </c>
      <c r="H77" s="8">
        <v>3</v>
      </c>
      <c r="I77" s="5"/>
      <c r="J77" s="2">
        <v>24</v>
      </c>
      <c r="K77" s="28">
        <f>G77*H77*J77/1000</f>
        <v>0</v>
      </c>
      <c r="L77" s="67">
        <f t="shared" si="9"/>
        <v>0</v>
      </c>
    </row>
    <row r="78" spans="2:12" ht="20.100000000000001" customHeight="1" x14ac:dyDescent="0.2">
      <c r="B78" s="55" t="s">
        <v>82</v>
      </c>
      <c r="C78" s="27"/>
      <c r="D78" s="27"/>
      <c r="E78" s="27"/>
      <c r="F78" s="56"/>
      <c r="G78" s="66">
        <v>0</v>
      </c>
      <c r="H78" s="8">
        <v>10</v>
      </c>
      <c r="I78" s="5"/>
      <c r="J78" s="2">
        <v>1</v>
      </c>
      <c r="K78" s="28">
        <f>G78*H78*J78/1000</f>
        <v>0</v>
      </c>
      <c r="L78" s="67">
        <f t="shared" si="9"/>
        <v>0</v>
      </c>
    </row>
    <row r="79" spans="2:12" ht="20.100000000000001" customHeight="1" thickBot="1" x14ac:dyDescent="0.25">
      <c r="B79" s="60" t="s">
        <v>76</v>
      </c>
      <c r="C79" s="61"/>
      <c r="D79" s="61"/>
      <c r="E79" s="61"/>
      <c r="F79" s="62"/>
      <c r="G79" s="70">
        <v>0</v>
      </c>
      <c r="H79" s="71"/>
      <c r="I79" s="72"/>
      <c r="J79" s="73">
        <v>0.5</v>
      </c>
      <c r="K79" s="74">
        <f>G79*H79*J79/1000</f>
        <v>0</v>
      </c>
      <c r="L79" s="75">
        <f t="shared" si="9"/>
        <v>0</v>
      </c>
    </row>
    <row r="80" spans="2:12" ht="20.100000000000001" customHeight="1" thickBot="1" x14ac:dyDescent="0.25">
      <c r="K80" s="32"/>
      <c r="L80" s="33"/>
    </row>
    <row r="81" spans="2:12" s="26" customFormat="1" ht="20.100000000000001" customHeight="1" x14ac:dyDescent="0.2">
      <c r="B81" s="78" t="s">
        <v>191</v>
      </c>
      <c r="C81" s="79"/>
      <c r="D81" s="79"/>
      <c r="E81" s="79"/>
      <c r="F81" s="79"/>
      <c r="G81" s="80"/>
      <c r="H81" s="81"/>
      <c r="I81" s="82"/>
      <c r="J81" s="82"/>
      <c r="K81" s="83">
        <f>SUM(K16:K79)</f>
        <v>0</v>
      </c>
      <c r="L81" s="84" t="s">
        <v>97</v>
      </c>
    </row>
    <row r="82" spans="2:12" s="26" customFormat="1" ht="20.100000000000001" customHeight="1" x14ac:dyDescent="0.2">
      <c r="B82" s="85" t="s">
        <v>192</v>
      </c>
      <c r="C82" s="86"/>
      <c r="D82" s="86"/>
      <c r="E82" s="86"/>
      <c r="F82" s="86"/>
      <c r="G82" s="34"/>
      <c r="H82" s="35"/>
      <c r="I82" s="87"/>
      <c r="J82" s="87"/>
      <c r="K82" s="88">
        <f>+SUM(L16:L79)</f>
        <v>0</v>
      </c>
      <c r="L82" s="89" t="s">
        <v>95</v>
      </c>
    </row>
    <row r="83" spans="2:12" s="26" customFormat="1" ht="20.100000000000001" customHeight="1" x14ac:dyDescent="0.2">
      <c r="B83" s="85" t="s">
        <v>190</v>
      </c>
      <c r="C83" s="86"/>
      <c r="D83" s="86"/>
      <c r="E83" s="86"/>
      <c r="F83" s="86"/>
      <c r="G83" s="34"/>
      <c r="H83" s="35"/>
      <c r="I83" s="87"/>
      <c r="J83" s="87"/>
      <c r="K83" s="36">
        <f>+K81*365</f>
        <v>0</v>
      </c>
      <c r="L83" s="89" t="s">
        <v>96</v>
      </c>
    </row>
    <row r="84" spans="2:12" s="26" customFormat="1" ht="20.100000000000001" customHeight="1" thickBot="1" x14ac:dyDescent="0.25">
      <c r="B84" s="90" t="s">
        <v>193</v>
      </c>
      <c r="C84" s="91"/>
      <c r="D84" s="91"/>
      <c r="E84" s="91"/>
      <c r="F84" s="91"/>
      <c r="G84" s="92"/>
      <c r="H84" s="93"/>
      <c r="I84" s="94"/>
      <c r="J84" s="94"/>
      <c r="K84" s="95">
        <f>(K81*1000)/24</f>
        <v>0</v>
      </c>
      <c r="L84" s="96" t="s">
        <v>95</v>
      </c>
    </row>
    <row r="85" spans="2:12" ht="20.100000000000001" customHeight="1" x14ac:dyDescent="0.2">
      <c r="K85" s="32"/>
      <c r="L85" s="33"/>
    </row>
    <row r="86" spans="2:12" s="38" customFormat="1" ht="20.100000000000001" customHeight="1" x14ac:dyDescent="0.2">
      <c r="B86" s="37" t="s">
        <v>73</v>
      </c>
      <c r="C86" s="37"/>
      <c r="D86" s="37"/>
      <c r="E86" s="37"/>
      <c r="F86" s="37"/>
    </row>
    <row r="87" spans="2:12" ht="20.100000000000001" customHeight="1" x14ac:dyDescent="0.2">
      <c r="B87" s="39" t="s">
        <v>74</v>
      </c>
      <c r="C87" s="39"/>
      <c r="D87" s="39"/>
      <c r="E87" s="39"/>
      <c r="F87" s="39"/>
    </row>
    <row r="88" spans="2:12" ht="20.100000000000001" customHeight="1" x14ac:dyDescent="0.2">
      <c r="B88" s="39" t="s">
        <v>75</v>
      </c>
      <c r="C88" s="39"/>
      <c r="D88" s="39"/>
      <c r="E88" s="39"/>
      <c r="F88" s="39"/>
    </row>
  </sheetData>
  <sheetProtection algorithmName="SHA-512" hashValue="6P2OezkmrfvnW+xXqPdV5UoChtQ2+i6xsrj3AosiVUoO9Lj4I6vr/NiLDIYIOk6WesyFFPLjpeMreSNMx9qg4g==" saltValue="uW+f2UB7+HKnmnJ3KGgaag==" spinCount="100000" sheet="1" objects="1" scenarios="1" selectLockedCells="1"/>
  <phoneticPr fontId="3" type="noConversion"/>
  <pageMargins left="0.78740157480314965" right="0.78740157480314965" top="0.78740157480314965" bottom="0.98425196850393704" header="0.51181102362204722" footer="0.51181102362204722"/>
  <pageSetup paperSize="9" scale="76" fitToHeight="20" orientation="landscape" r:id="rId1"/>
  <headerFooter differentFirst="1">
    <oddHeader>&amp;R&amp;P/&amp;N</oddHeader>
    <oddFooter xml:space="preserve">&amp;CEcosolaire - www.ecosolaire.com - info@ecosolaire.com </oddFooter>
  </headerFooter>
  <rowBreaks count="1" manualBreakCount="1">
    <brk id="59" min="1"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CAHIER DES CHARGES</vt:lpstr>
      <vt:lpstr>'CAHIER DES CHARGES'!Impression_des_titres</vt:lpstr>
      <vt:lpstr>'CAHIER DES CHARGES'!Zone_d_impression</vt:lpstr>
    </vt:vector>
  </TitlesOfParts>
  <Company>SERELIO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abernard</dc:creator>
  <cp:lastModifiedBy>Aline BERNARD - SERELIO</cp:lastModifiedBy>
  <cp:lastPrinted>2025-09-12T13:18:20Z</cp:lastPrinted>
  <dcterms:created xsi:type="dcterms:W3CDTF">2012-10-23T12:15:01Z</dcterms:created>
  <dcterms:modified xsi:type="dcterms:W3CDTF">2025-09-12T13:18:32Z</dcterms:modified>
</cp:coreProperties>
</file>